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tables/table7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490" windowHeight="9045" firstSheet="4" activeTab="6"/>
  </bookViews>
  <sheets>
    <sheet name=" Primii 10 sportivi sen.-C1-C8" sheetId="1" r:id="rId1"/>
    <sheet name="Primii 10 sportivi jun.C1-C8" sheetId="2" r:id="rId2"/>
    <sheet name="Primii 10 sportivi sen.evolutie" sheetId="3" r:id="rId3"/>
    <sheet name="Primii 10 sportivi jun.evolutie" sheetId="4" r:id="rId4"/>
    <sheet name="Sheet1" sheetId="7" r:id="rId5"/>
    <sheet name="Primii 10 sportivi sen.veliere" sheetId="5" r:id="rId6"/>
    <sheet name="Primii 10 sportivi jun.veliere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33" i="2"/>
  <c r="C61" i="1"/>
  <c r="C62" i="1"/>
  <c r="C63" i="1"/>
  <c r="C64" i="1"/>
  <c r="C65" i="1"/>
  <c r="C59" i="1"/>
  <c r="C60" i="1"/>
  <c r="G44" i="1"/>
  <c r="C18" i="5" l="1"/>
  <c r="E12" i="5"/>
  <c r="H19" i="3"/>
  <c r="H7" i="3"/>
  <c r="H8" i="3"/>
  <c r="H9" i="3"/>
  <c r="C36" i="3" s="1"/>
  <c r="H10" i="3"/>
  <c r="H11" i="3"/>
  <c r="H15" i="3"/>
  <c r="H16" i="3"/>
  <c r="C37" i="3" s="1"/>
  <c r="H12" i="3"/>
  <c r="H13" i="3"/>
  <c r="H14" i="3"/>
  <c r="C38" i="3" s="1"/>
  <c r="H17" i="3"/>
  <c r="H18" i="3"/>
  <c r="H20" i="3"/>
  <c r="H21" i="3"/>
  <c r="H22" i="3"/>
  <c r="H23" i="3"/>
  <c r="H24" i="3"/>
  <c r="H25" i="3"/>
  <c r="H26" i="3"/>
  <c r="H27" i="3"/>
  <c r="H28" i="3"/>
  <c r="C40" i="3" s="1"/>
  <c r="H29" i="3"/>
  <c r="C33" i="3" l="1"/>
  <c r="C34" i="3"/>
  <c r="C35" i="3"/>
  <c r="C39" i="3"/>
  <c r="G8" i="2"/>
  <c r="G16" i="2"/>
  <c r="G10" i="2"/>
  <c r="G17" i="2"/>
  <c r="G9" i="2"/>
  <c r="G11" i="2"/>
  <c r="G12" i="2"/>
  <c r="G13" i="2"/>
  <c r="G14" i="2"/>
  <c r="G15" i="2"/>
  <c r="G18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4" i="2"/>
  <c r="G35" i="2"/>
  <c r="G36" i="2"/>
  <c r="G37" i="2"/>
  <c r="G7" i="2"/>
  <c r="C42" i="2" s="1"/>
  <c r="G10" i="1"/>
  <c r="G37" i="1"/>
  <c r="G11" i="1"/>
  <c r="G12" i="1"/>
  <c r="G13" i="1"/>
  <c r="G14" i="1"/>
  <c r="G15" i="1"/>
  <c r="G16" i="1"/>
  <c r="G27" i="1"/>
  <c r="G24" i="1"/>
  <c r="G17" i="1"/>
  <c r="G18" i="1"/>
  <c r="G19" i="1"/>
  <c r="G20" i="1"/>
  <c r="G28" i="1"/>
  <c r="G22" i="1"/>
  <c r="G23" i="1"/>
  <c r="G25" i="1"/>
  <c r="G26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7" i="1"/>
  <c r="G48" i="1"/>
  <c r="G45" i="1"/>
  <c r="G46" i="1"/>
  <c r="G49" i="1"/>
  <c r="G50" i="1"/>
  <c r="G51" i="1"/>
  <c r="G52" i="1"/>
  <c r="G53" i="1"/>
  <c r="G7" i="1"/>
  <c r="G8" i="1"/>
  <c r="G9" i="1"/>
  <c r="G6" i="1"/>
  <c r="C46" i="2" l="1"/>
  <c r="C47" i="2"/>
  <c r="C44" i="2"/>
  <c r="C43" i="2"/>
  <c r="C45" i="2"/>
</calcChain>
</file>

<file path=xl/sharedStrings.xml><?xml version="1.0" encoding="utf-8"?>
<sst xmlns="http://schemas.openxmlformats.org/spreadsheetml/2006/main" count="373" uniqueCount="159">
  <si>
    <t>Nr. Crt.</t>
  </si>
  <si>
    <t>Nume Prenume</t>
  </si>
  <si>
    <t>Clubul</t>
  </si>
  <si>
    <t>Dan Lucian</t>
  </si>
  <si>
    <t>CSM Timișoara</t>
  </si>
  <si>
    <t>Ciosu Daniel</t>
  </si>
  <si>
    <t>CSU Galați</t>
  </si>
  <si>
    <t>Romeu Andrei</t>
  </si>
  <si>
    <t>CS Farul Constanța</t>
  </si>
  <si>
    <t>Neagu Florian</t>
  </si>
  <si>
    <t>Dan Emilian</t>
  </si>
  <si>
    <t>Mavru Sorin</t>
  </si>
  <si>
    <t>Hartan Marian</t>
  </si>
  <si>
    <t>Chescu Marius</t>
  </si>
  <si>
    <t>Dan Angela</t>
  </si>
  <si>
    <t>Costiniuc Corneliu</t>
  </si>
  <si>
    <t>Dan Cristina</t>
  </si>
  <si>
    <t>Georgescu Cristian</t>
  </si>
  <si>
    <t>CS Sportul Stud. București</t>
  </si>
  <si>
    <t>Neagu Victor</t>
  </si>
  <si>
    <t>Dan Niculina</t>
  </si>
  <si>
    <t>Nebancea Alin</t>
  </si>
  <si>
    <t>Cojocariu Ilie</t>
  </si>
  <si>
    <t>CSTA Suceava</t>
  </si>
  <si>
    <t>Chibulcutean Ion</t>
  </si>
  <si>
    <t>Cojocariu Victor</t>
  </si>
  <si>
    <t>Gherga Dimitrie</t>
  </si>
  <si>
    <t>Lificiu Cătălin</t>
  </si>
  <si>
    <t>Ludoșanu Iuliu</t>
  </si>
  <si>
    <t>Burlacu Adrian</t>
  </si>
  <si>
    <t>Scurtu Aprilia</t>
  </si>
  <si>
    <t>Eremia Gabriel</t>
  </si>
  <si>
    <t>Postea Adrian</t>
  </si>
  <si>
    <t>Gîrleanu Eugen</t>
  </si>
  <si>
    <t>Marinescu Ion</t>
  </si>
  <si>
    <t>Oneci Cristian</t>
  </si>
  <si>
    <t>Păun Florica</t>
  </si>
  <si>
    <t>Năstase Victor</t>
  </si>
  <si>
    <t>Cojocariu Lăcrămioara</t>
  </si>
  <si>
    <t>Catană Adrian</t>
  </si>
  <si>
    <t>Florescu Ligia</t>
  </si>
  <si>
    <t>Florescu Mircea</t>
  </si>
  <si>
    <t>Sariu Eugen</t>
  </si>
  <si>
    <t>Catană Sorin</t>
  </si>
  <si>
    <t>Zaharioaia Delia</t>
  </si>
  <si>
    <t>SCM Bacău</t>
  </si>
  <si>
    <t>Gîrleanu Dan</t>
  </si>
  <si>
    <t>Raț Călin</t>
  </si>
  <si>
    <t>Marin Cristian</t>
  </si>
  <si>
    <t>Gaal Gheorghe</t>
  </si>
  <si>
    <t>Zaharioaia Petrea</t>
  </si>
  <si>
    <t>Petrică Radu Tudor</t>
  </si>
  <si>
    <t>Popa George</t>
  </si>
  <si>
    <t>Marinescu Ștefania</t>
  </si>
  <si>
    <t>Custură Dorin</t>
  </si>
  <si>
    <t>Simionescu Ovidiu</t>
  </si>
  <si>
    <t>Vornicu Ovidiu</t>
  </si>
  <si>
    <t>Erdic Gabriela</t>
  </si>
  <si>
    <t>CM C1-C8 Kaliningrad</t>
  </si>
  <si>
    <t>CN C1-C8</t>
  </si>
  <si>
    <t>CR C1-C8</t>
  </si>
  <si>
    <t>TOTAL</t>
  </si>
  <si>
    <t>LOC</t>
  </si>
  <si>
    <t>Clasament</t>
  </si>
  <si>
    <t>FEDERATIA ROMANA DE MODELISM</t>
  </si>
  <si>
    <t>Seniori</t>
  </si>
  <si>
    <t>prof. Ioana DUMITRU</t>
  </si>
  <si>
    <t xml:space="preserve">    Secretar General,</t>
  </si>
  <si>
    <t>Erdic Danut</t>
  </si>
  <si>
    <t>CLASAMENT CLUBURI - SENIORI</t>
  </si>
  <si>
    <t>Punctaj</t>
  </si>
  <si>
    <t>PC C-ta.-Medgidia</t>
  </si>
  <si>
    <t>NAVOMODELE    C1-C8</t>
  </si>
  <si>
    <t xml:space="preserve">      CLASAMENT     PRIMII     10    SPORTIVI</t>
  </si>
  <si>
    <t>Oneci Codrin</t>
  </si>
  <si>
    <t>Istrate Vlad</t>
  </si>
  <si>
    <t>Chiriac Nicolae</t>
  </si>
  <si>
    <t>Ohanian Sergiu</t>
  </si>
  <si>
    <t>Plugaru Tudor</t>
  </si>
  <si>
    <t>Ștefănescu Liviu</t>
  </si>
  <si>
    <t>Răvășilă Fabian</t>
  </si>
  <si>
    <t>PC Timișoara</t>
  </si>
  <si>
    <t>Stoian Ștefan</t>
  </si>
  <si>
    <t>Caunii Paul</t>
  </si>
  <si>
    <t>Antal Mark</t>
  </si>
  <si>
    <t>Marinciu Răzvan</t>
  </si>
  <si>
    <t>Hogea Cosmin</t>
  </si>
  <si>
    <t>Betcu Alin</t>
  </si>
  <si>
    <t>Bilius Alexandru</t>
  </si>
  <si>
    <t>Tănasă Ștefan</t>
  </si>
  <si>
    <t>Iordache Mihai</t>
  </si>
  <si>
    <t>Betcu Mihai</t>
  </si>
  <si>
    <t>Popovici Ionuț</t>
  </si>
  <si>
    <t>Obârșie Răzvan</t>
  </si>
  <si>
    <t>Zaharia Irina</t>
  </si>
  <si>
    <t>Eremia Radu Paul</t>
  </si>
  <si>
    <t>Grosos Mihail</t>
  </si>
  <si>
    <t>Lamurianu Ionuț</t>
  </si>
  <si>
    <t>Zaharia Catinca</t>
  </si>
  <si>
    <t>Rață Mădălin</t>
  </si>
  <si>
    <t>Mic Dejan</t>
  </si>
  <si>
    <t>Chirică Paul</t>
  </si>
  <si>
    <t>Nedelcu Ionuț</t>
  </si>
  <si>
    <t>Strujan Ștefan</t>
  </si>
  <si>
    <t>Vitel Marian</t>
  </si>
  <si>
    <t>Racheru Ștefan</t>
  </si>
  <si>
    <t>CM C1-C8</t>
  </si>
  <si>
    <t>CLASAMENT CLUBURI - JUNIORI</t>
  </si>
  <si>
    <t>Total</t>
  </si>
  <si>
    <t>Loc</t>
  </si>
  <si>
    <t>PRIMII   10   SPORTIVI   NAVOMODELE   C1-C8</t>
  </si>
  <si>
    <t>Juniori</t>
  </si>
  <si>
    <t>PC C-ta.Medgidia</t>
  </si>
  <si>
    <t>Presedinte Comisie Navomodele,</t>
  </si>
  <si>
    <t xml:space="preserve">                    Daniel CIOSU</t>
  </si>
  <si>
    <t>Pietroi Cristian</t>
  </si>
  <si>
    <t>CSTA București</t>
  </si>
  <si>
    <t>Diamand Jean</t>
  </si>
  <si>
    <t>CS AVI Craiova</t>
  </si>
  <si>
    <t>Feldan Claudiu</t>
  </si>
  <si>
    <t>Dănilă Cosmin</t>
  </si>
  <si>
    <t>Mitu Nicu</t>
  </si>
  <si>
    <t>Porcoteanu Cornel</t>
  </si>
  <si>
    <t>Brăiloiu Adrian</t>
  </si>
  <si>
    <t>Szucs Norbert</t>
  </si>
  <si>
    <t>AS Marina Constanța</t>
  </si>
  <si>
    <t>Stamate Robert</t>
  </si>
  <si>
    <t>Ferencz Gyula</t>
  </si>
  <si>
    <t>CS Voința Tg. Mureș</t>
  </si>
  <si>
    <t>Anghelescu Constantin</t>
  </si>
  <si>
    <t>Brezeanu Ion</t>
  </si>
  <si>
    <t>Mitu Manuel</t>
  </si>
  <si>
    <t>Ciortan Leontin</t>
  </si>
  <si>
    <t>Cuvatov Alexandru</t>
  </si>
  <si>
    <t>Thomas Gantschnigg</t>
  </si>
  <si>
    <t>Amari Paolo</t>
  </si>
  <si>
    <t>Tuca Mighel</t>
  </si>
  <si>
    <t>Pop Claudiu</t>
  </si>
  <si>
    <t>PC Medgidia- C-ta.</t>
  </si>
  <si>
    <t>Velicu Lucian</t>
  </si>
  <si>
    <t>Romete Florin</t>
  </si>
  <si>
    <t>Stănică Florian</t>
  </si>
  <si>
    <t>Olainos Răzvan</t>
  </si>
  <si>
    <t>Cristian Paul</t>
  </si>
  <si>
    <t xml:space="preserve">Viteză și Evoluție </t>
  </si>
  <si>
    <t xml:space="preserve"> Curse electrice </t>
  </si>
  <si>
    <t>FSRV</t>
  </si>
  <si>
    <t xml:space="preserve"> C.E. Clasa M</t>
  </si>
  <si>
    <t xml:space="preserve">            CLASAMENT   PRIMII   10   SPORTIVI  NAVOMODELE  EVOLUTIE</t>
  </si>
  <si>
    <t>JUNIORI</t>
  </si>
  <si>
    <t>Mocanu Tiberiu</t>
  </si>
  <si>
    <t>Anghelescu Marian</t>
  </si>
  <si>
    <t xml:space="preserve">Curse electrice </t>
  </si>
  <si>
    <t>AS Marina Ac.Nav.C-ta</t>
  </si>
  <si>
    <t>CLASAMENT PRIMII 10 SPORTIVI NAVOMODELE EVOLUTIE</t>
  </si>
  <si>
    <t xml:space="preserve"> Veliere </t>
  </si>
  <si>
    <t>CLASAMENT PRIMII 10 SPORTIVI VELIERE</t>
  </si>
  <si>
    <t>CS Vointa Tg.Mures</t>
  </si>
  <si>
    <t xml:space="preserve">Punctaj Veliere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</si>
</sst>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49" fontId="4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1" fontId="0" fillId="0" borderId="3" xfId="0" applyNumberFormat="1" applyBorder="1"/>
    <xf numFmtId="0" fontId="2" fillId="0" borderId="0" xfId="0" applyFont="1"/>
    <xf numFmtId="0" fontId="0" fillId="0" borderId="3" xfId="0" applyFill="1" applyBorder="1"/>
    <xf numFmtId="1" fontId="0" fillId="0" borderId="3" xfId="0" applyNumberForma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6" fillId="0" borderId="0" xfId="0" applyFont="1" applyAlignment="1">
      <alignment horizontal="center" wrapText="1"/>
    </xf>
    <xf numFmtId="0" fontId="6" fillId="0" borderId="0" xfId="0" applyFont="1"/>
    <xf numFmtId="49" fontId="4" fillId="3" borderId="2" xfId="1" applyNumberFormat="1" applyFont="1" applyFill="1" applyBorder="1" applyAlignment="1">
      <alignment horizontal="center" wrapText="1"/>
    </xf>
    <xf numFmtId="49" fontId="6" fillId="3" borderId="1" xfId="1" applyNumberFormat="1" applyFont="1" applyFill="1" applyAlignment="1">
      <alignment horizontal="center" vertical="center"/>
    </xf>
    <xf numFmtId="49" fontId="6" fillId="3" borderId="1" xfId="1" applyNumberFormat="1" applyFont="1" applyFill="1" applyAlignment="1">
      <alignment horizontal="center" vertical="center" wrapText="1"/>
    </xf>
    <xf numFmtId="0" fontId="2" fillId="4" borderId="3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3" xfId="0" applyFill="1" applyBorder="1"/>
    <xf numFmtId="1" fontId="2" fillId="4" borderId="3" xfId="0" applyNumberFormat="1" applyFont="1" applyFill="1" applyBorder="1"/>
    <xf numFmtId="0" fontId="6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2" fillId="4" borderId="0" xfId="0" applyFont="1" applyFill="1" applyBorder="1"/>
    <xf numFmtId="49" fontId="6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3" borderId="0" xfId="0" applyFont="1" applyFill="1" applyAlignment="1">
      <alignment horizontal="center"/>
    </xf>
    <xf numFmtId="0" fontId="0" fillId="3" borderId="0" xfId="0" applyFont="1" applyFill="1"/>
  </cellXfs>
  <cellStyles count="2">
    <cellStyle name="Check Cell" xfId="1" builtinId="23"/>
    <cellStyle name="Normal" xfId="0" builtinId="0"/>
  </cellStyles>
  <dxfs count="61"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border outline="0">
        <top style="double">
          <color rgb="FF3F3F3F"/>
        </top>
      </border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double">
          <color auto="1"/>
        </left>
        <right style="double">
          <color auto="1"/>
        </right>
        <top/>
        <bottom/>
      </border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 style="double">
          <color auto="1"/>
        </left>
        <right/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double">
          <color auto="1"/>
        </left>
        <right style="double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double">
          <color auto="1"/>
        </left>
        <right style="double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double">
          <color auto="1"/>
        </left>
        <right style="double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double">
          <color auto="1"/>
        </left>
        <right style="double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double">
          <color auto="1"/>
        </left>
        <right style="double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double">
          <color auto="1"/>
        </left>
        <right style="double">
          <color auto="1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double">
          <color auto="1"/>
        </right>
        <top/>
        <bottom/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double">
          <color auto="1"/>
        </left>
        <right style="double">
          <color auto="1"/>
        </right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top style="double">
          <color rgb="FF3F3F3F"/>
        </top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1537654</xdr:colOff>
      <xdr:row>70</xdr:row>
      <xdr:rowOff>157797</xdr:rowOff>
    </xdr:from>
    <xdr:to>
      <xdr:col>3</xdr:col>
      <xdr:colOff>652464</xdr:colOff>
      <xdr:row>75</xdr:row>
      <xdr:rowOff>61912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4114801" y="13887450"/>
          <a:ext cx="856615" cy="943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571500</xdr:colOff>
      <xdr:row>71</xdr:row>
      <xdr:rowOff>104775</xdr:rowOff>
    </xdr:from>
    <xdr:to>
      <xdr:col>5</xdr:col>
      <xdr:colOff>161925</xdr:colOff>
      <xdr:row>74</xdr:row>
      <xdr:rowOff>123825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14068425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67</xdr:row>
      <xdr:rowOff>76200</xdr:rowOff>
    </xdr:from>
    <xdr:to>
      <xdr:col>1</xdr:col>
      <xdr:colOff>1682750</xdr:colOff>
      <xdr:row>77</xdr:row>
      <xdr:rowOff>85725</xdr:rowOff>
    </xdr:to>
    <xdr:pic>
      <xdr:nvPicPr>
        <xdr:cNvPr id="11" name="Picture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3277850"/>
          <a:ext cx="16446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1270955</xdr:colOff>
      <xdr:row>51</xdr:row>
      <xdr:rowOff>167322</xdr:rowOff>
    </xdr:from>
    <xdr:to>
      <xdr:col>3</xdr:col>
      <xdr:colOff>671515</xdr:colOff>
      <xdr:row>56</xdr:row>
      <xdr:rowOff>71437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3286127" y="10477500"/>
          <a:ext cx="856615" cy="943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52</xdr:row>
      <xdr:rowOff>95250</xdr:rowOff>
    </xdr:from>
    <xdr:to>
      <xdr:col>5</xdr:col>
      <xdr:colOff>342900</xdr:colOff>
      <xdr:row>55</xdr:row>
      <xdr:rowOff>114300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43375" y="10639425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685800</xdr:colOff>
      <xdr:row>46</xdr:row>
      <xdr:rowOff>180975</xdr:rowOff>
    </xdr:from>
    <xdr:to>
      <xdr:col>2</xdr:col>
      <xdr:colOff>711200</xdr:colOff>
      <xdr:row>57</xdr:row>
      <xdr:rowOff>0</xdr:rowOff>
    </xdr:to>
    <xdr:pic>
      <xdr:nvPicPr>
        <xdr:cNvPr id="4" name="Picture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82150"/>
          <a:ext cx="16446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1537654</xdr:colOff>
      <xdr:row>45</xdr:row>
      <xdr:rowOff>157797</xdr:rowOff>
    </xdr:from>
    <xdr:to>
      <xdr:col>3</xdr:col>
      <xdr:colOff>576264</xdr:colOff>
      <xdr:row>50</xdr:row>
      <xdr:rowOff>61912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4114801" y="13887450"/>
          <a:ext cx="856615" cy="943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571500</xdr:colOff>
      <xdr:row>46</xdr:row>
      <xdr:rowOff>104775</xdr:rowOff>
    </xdr:from>
    <xdr:to>
      <xdr:col>5</xdr:col>
      <xdr:colOff>457200</xdr:colOff>
      <xdr:row>49</xdr:row>
      <xdr:rowOff>123825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14068425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809625</xdr:colOff>
      <xdr:row>41</xdr:row>
      <xdr:rowOff>104775</xdr:rowOff>
    </xdr:from>
    <xdr:to>
      <xdr:col>2</xdr:col>
      <xdr:colOff>949325</xdr:colOff>
      <xdr:row>51</xdr:row>
      <xdr:rowOff>114300</xdr:rowOff>
    </xdr:to>
    <xdr:pic>
      <xdr:nvPicPr>
        <xdr:cNvPr id="6" name="Picture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8553450"/>
          <a:ext cx="16446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1156655</xdr:colOff>
      <xdr:row>20</xdr:row>
      <xdr:rowOff>129222</xdr:rowOff>
    </xdr:from>
    <xdr:to>
      <xdr:col>4</xdr:col>
      <xdr:colOff>61915</xdr:colOff>
      <xdr:row>25</xdr:row>
      <xdr:rowOff>33337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3000377" y="4705350"/>
          <a:ext cx="856615" cy="943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21</xdr:row>
      <xdr:rowOff>76200</xdr:rowOff>
    </xdr:from>
    <xdr:to>
      <xdr:col>6</xdr:col>
      <xdr:colOff>38100</xdr:colOff>
      <xdr:row>24</xdr:row>
      <xdr:rowOff>95250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05250" y="4886325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16</xdr:row>
      <xdr:rowOff>19050</xdr:rowOff>
    </xdr:from>
    <xdr:to>
      <xdr:col>2</xdr:col>
      <xdr:colOff>6350</xdr:colOff>
      <xdr:row>26</xdr:row>
      <xdr:rowOff>28575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76675"/>
          <a:ext cx="16446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1347155</xdr:colOff>
      <xdr:row>24</xdr:row>
      <xdr:rowOff>167322</xdr:rowOff>
    </xdr:from>
    <xdr:to>
      <xdr:col>3</xdr:col>
      <xdr:colOff>585790</xdr:colOff>
      <xdr:row>29</xdr:row>
      <xdr:rowOff>71437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3352802" y="5334000"/>
          <a:ext cx="856615" cy="943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571500</xdr:colOff>
      <xdr:row>25</xdr:row>
      <xdr:rowOff>104775</xdr:rowOff>
    </xdr:from>
    <xdr:to>
      <xdr:col>5</xdr:col>
      <xdr:colOff>504825</xdr:colOff>
      <xdr:row>28</xdr:row>
      <xdr:rowOff>123825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14068425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20</xdr:row>
      <xdr:rowOff>19050</xdr:rowOff>
    </xdr:from>
    <xdr:to>
      <xdr:col>2</xdr:col>
      <xdr:colOff>615950</xdr:colOff>
      <xdr:row>30</xdr:row>
      <xdr:rowOff>28575</xdr:rowOff>
    </xdr:to>
    <xdr:pic>
      <xdr:nvPicPr>
        <xdr:cNvPr id="4" name="Picture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467225"/>
          <a:ext cx="16446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1061405</xdr:colOff>
      <xdr:row>10</xdr:row>
      <xdr:rowOff>157797</xdr:rowOff>
    </xdr:from>
    <xdr:to>
      <xdr:col>3</xdr:col>
      <xdr:colOff>585790</xdr:colOff>
      <xdr:row>15</xdr:row>
      <xdr:rowOff>61912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2962277" y="2238375"/>
          <a:ext cx="856615" cy="943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571500</xdr:colOff>
      <xdr:row>11</xdr:row>
      <xdr:rowOff>104775</xdr:rowOff>
    </xdr:from>
    <xdr:to>
      <xdr:col>5</xdr:col>
      <xdr:colOff>542925</xdr:colOff>
      <xdr:row>14</xdr:row>
      <xdr:rowOff>123825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3950" y="14068425"/>
          <a:ext cx="11906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7</xdr:row>
      <xdr:rowOff>180975</xdr:rowOff>
    </xdr:from>
    <xdr:to>
      <xdr:col>2</xdr:col>
      <xdr:colOff>377825</xdr:colOff>
      <xdr:row>18</xdr:row>
      <xdr:rowOff>0</xdr:rowOff>
    </xdr:to>
    <xdr:pic>
      <xdr:nvPicPr>
        <xdr:cNvPr id="4" name="Picture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33550"/>
          <a:ext cx="1644650" cy="191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59:D65" headerRowCount="0" headerRowDxfId="60" dataDxfId="59" totalsRowDxfId="58">
  <sortState ref="A59:D65">
    <sortCondition descending="1" ref="C59:C65"/>
  </sortState>
  <tableColumns count="4">
    <tableColumn id="1" name="Column1" totalsRowLabel="Total" dataDxfId="57"/>
    <tableColumn id="2" name="Column2" dataDxfId="56"/>
    <tableColumn id="3" name="Column3" dataDxfId="55">
      <calculatedColumnFormula>SUMIF(C5:C54, Table2[[#This Row],[Column2]],G5:G54)</calculatedColumnFormula>
    </tableColumn>
    <tableColumn id="4" name="Column4" dataDxfId="54"/>
  </tableColumns>
  <tableStyleInfo name="TableStyleLight15" showFirstColumn="1" showLastColumn="1" showRowStripes="1" showColumnStripes="0"/>
</table>
</file>

<file path=xl/tables/table2.xml><?xml version="1.0" encoding="utf-8"?>
<table xmlns="http://schemas.openxmlformats.org/spreadsheetml/2006/main" id="4" name="Table26" displayName="Table26" ref="A42:D47" headerRowCount="0" headerRowDxfId="53" dataDxfId="52" totalsRowDxfId="51">
  <sortState ref="A42:D47">
    <sortCondition descending="1" ref="C42:C47"/>
  </sortState>
  <tableColumns count="4">
    <tableColumn id="1" name="Column1" totalsRowLabel="Total" dataDxfId="50"/>
    <tableColumn id="2" name="Column2" dataDxfId="49"/>
    <tableColumn id="3" name="Column3" dataDxfId="48">
      <calculatedColumnFormula>SUMIF(Table3[[#All],[Column4]], Table26[[#This Row],[Column2]], Table3[[#All],[Column10]])</calculatedColumnFormula>
    </tableColumn>
    <tableColumn id="4" name="Column4" dataDxfId="47"/>
  </tableColumns>
  <tableStyleInfo name="TableStyleLight15" showFirstColumn="1" showLastColumn="1" showRowStripes="1" showColumnStripes="0"/>
</table>
</file>

<file path=xl/tables/table3.xml><?xml version="1.0" encoding="utf-8"?>
<table xmlns="http://schemas.openxmlformats.org/spreadsheetml/2006/main" id="6" name="Table3" displayName="Table3" ref="A7:H37" headerRowCount="0" totalsRowShown="0" headerRowDxfId="46" dataDxfId="45" tableBorderDxfId="44">
  <sortState ref="A7:H37">
    <sortCondition descending="1" ref="G7:G37"/>
  </sortState>
  <tableColumns count="8">
    <tableColumn id="1" name="Column1" dataDxfId="43"/>
    <tableColumn id="2" name="Column2" dataDxfId="42"/>
    <tableColumn id="4" name="Column4" dataDxfId="41"/>
    <tableColumn id="5" name="Column5" dataDxfId="40"/>
    <tableColumn id="3" name="Column3" dataDxfId="39"/>
    <tableColumn id="12" name="Column12" dataDxfId="38"/>
    <tableColumn id="10" name="Column10" dataDxfId="37">
      <calculatedColumnFormula>SUM(Table3[[#This Row],[Column5]:[Column12]])</calculatedColumnFormula>
    </tableColumn>
    <tableColumn id="11" name="Column11" dataDxfId="36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5" name="Table27" displayName="Table27" ref="A33:D40" headerRowCount="0" headerRowDxfId="35" dataDxfId="34" totalsRowDxfId="33">
  <sortState ref="A29:D39">
    <sortCondition descending="1" ref="C29:C39"/>
  </sortState>
  <tableColumns count="4">
    <tableColumn id="1" name="Column1" totalsRowLabel="Total" dataDxfId="32"/>
    <tableColumn id="2" name="Column2" dataDxfId="31"/>
    <tableColumn id="3" name="Column3" dataDxfId="30">
      <calculatedColumnFormula>SUMIF(Table1[[#All],[Column4]], Table27[[#This Row],[Column2]], Table1[[#All],[Column13]])</calculatedColumnFormula>
    </tableColumn>
    <tableColumn id="4" name="Column4" dataDxfId="29"/>
  </tableColumns>
  <tableStyleInfo name="TableStyleLight15" showFirstColumn="1" showLastColumn="1" showRowStripes="1" showColumnStripes="0"/>
</table>
</file>

<file path=xl/tables/table5.xml><?xml version="1.0" encoding="utf-8"?>
<table xmlns="http://schemas.openxmlformats.org/spreadsheetml/2006/main" id="7" name="Table1" displayName="Table1" ref="A7:I29" headerRowCount="0" totalsRowShown="0" headerRowDxfId="28" dataDxfId="27">
  <sortState ref="A3:H25">
    <sortCondition descending="1" ref="H3:H25"/>
  </sortState>
  <tableColumns count="9">
    <tableColumn id="1" name="Column1" dataDxfId="26"/>
    <tableColumn id="2" name="Column2" dataDxfId="25"/>
    <tableColumn id="4" name="Column4" dataDxfId="24"/>
    <tableColumn id="5" name="Column5" dataDxfId="23"/>
    <tableColumn id="7" name="Column7" dataDxfId="22"/>
    <tableColumn id="9" name="Column9" dataDxfId="21"/>
    <tableColumn id="3" name="Column3" dataDxfId="20"/>
    <tableColumn id="13" name="Column13" dataDxfId="19">
      <calculatedColumnFormula>SUM(Table1[[#This Row],[Column5]:[Column3]])</calculatedColumnFormula>
    </tableColumn>
    <tableColumn id="6" name="Column6" headerRowDxfId="18" dataDxfId="17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10" name="Table311" displayName="Table311" ref="A8:G11" headerRowCount="0" totalsRowShown="0" headerRowDxfId="16" dataDxfId="15" tableBorderDxfId="14">
  <sortState ref="A3:G6">
    <sortCondition descending="1" ref="F3:F6"/>
  </sortState>
  <tableColumns count="7">
    <tableColumn id="1" name="Column1" dataDxfId="13"/>
    <tableColumn id="2" name="Column2" dataDxfId="12"/>
    <tableColumn id="4" name="Column4" dataDxfId="11"/>
    <tableColumn id="5" name="Column5" dataDxfId="10"/>
    <tableColumn id="7" name="Column7" dataDxfId="9"/>
    <tableColumn id="10" name="Column10" dataDxfId="8">
      <calculatedColumnFormula>SUM(#REF!)</calculatedColumnFormula>
    </tableColumn>
    <tableColumn id="11" name="Column11" dataDxfId="7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13" name="Table214" displayName="Table214" ref="A18:D20" headerRowCount="0" headerRowDxfId="6" dataDxfId="5" totalsRowDxfId="4">
  <sortState ref="A18:D28">
    <sortCondition descending="1" ref="C81:C91"/>
  </sortState>
  <tableColumns count="4">
    <tableColumn id="1" name="Column1" totalsRowLabel="Total" dataDxfId="3"/>
    <tableColumn id="2" name="Column2" dataDxfId="2"/>
    <tableColumn id="3" name="Column3" dataDxfId="1">
      <calculatedColumnFormula>SUM(D7, D8, D10, D12, D13)</calculatedColumnFormula>
    </tableColumn>
    <tableColumn id="4" name="Column4" dataDxfId="0"/>
  </tableColumns>
  <tableStyleInfo name="TableStyleLight15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54" workbookViewId="0">
      <selection activeCell="G66" sqref="G66"/>
    </sheetView>
  </sheetViews>
  <sheetFormatPr defaultRowHeight="15" x14ac:dyDescent="0.25"/>
  <cols>
    <col min="1" max="1" width="6" customWidth="1"/>
    <col min="2" max="2" width="32" customWidth="1"/>
    <col min="3" max="3" width="27.42578125" customWidth="1"/>
    <col min="4" max="4" width="11.140625" customWidth="1"/>
    <col min="5" max="5" width="12.85546875" customWidth="1"/>
    <col min="6" max="6" width="10.28515625" customWidth="1"/>
    <col min="7" max="7" width="8.5703125" customWidth="1"/>
    <col min="8" max="8" width="6" customWidth="1"/>
  </cols>
  <sheetData>
    <row r="1" spans="1:8" x14ac:dyDescent="0.25">
      <c r="B1" s="9" t="s">
        <v>64</v>
      </c>
      <c r="C1" s="9"/>
    </row>
    <row r="3" spans="1:8" x14ac:dyDescent="0.25">
      <c r="A3" s="6"/>
      <c r="B3" s="6"/>
      <c r="C3" s="41" t="s">
        <v>73</v>
      </c>
      <c r="D3" s="6"/>
      <c r="E3" s="41" t="s">
        <v>72</v>
      </c>
      <c r="F3" s="6"/>
      <c r="G3" s="6"/>
      <c r="H3" s="6"/>
    </row>
    <row r="4" spans="1:8" ht="16.5" thickBot="1" x14ac:dyDescent="0.3">
      <c r="A4" s="6"/>
      <c r="B4" s="40" t="s">
        <v>65</v>
      </c>
      <c r="C4" s="6"/>
      <c r="D4" s="6"/>
      <c r="E4" s="6"/>
      <c r="F4" s="6"/>
      <c r="G4" s="6"/>
      <c r="H4" s="6"/>
    </row>
    <row r="5" spans="1:8" ht="30.75" thickTop="1" x14ac:dyDescent="0.25">
      <c r="A5" s="2" t="s">
        <v>0</v>
      </c>
      <c r="B5" s="3" t="s">
        <v>1</v>
      </c>
      <c r="C5" s="4" t="s">
        <v>2</v>
      </c>
      <c r="D5" s="2" t="s">
        <v>59</v>
      </c>
      <c r="E5" s="5" t="s">
        <v>58</v>
      </c>
      <c r="F5" s="5" t="s">
        <v>60</v>
      </c>
      <c r="G5" s="5" t="s">
        <v>61</v>
      </c>
      <c r="H5" s="5" t="s">
        <v>62</v>
      </c>
    </row>
    <row r="6" spans="1:8" x14ac:dyDescent="0.25">
      <c r="A6" s="24">
        <v>1</v>
      </c>
      <c r="B6" s="24" t="s">
        <v>3</v>
      </c>
      <c r="C6" s="24" t="s">
        <v>4</v>
      </c>
      <c r="D6" s="24">
        <v>375</v>
      </c>
      <c r="E6" s="24">
        <v>3000</v>
      </c>
      <c r="F6" s="24">
        <v>225</v>
      </c>
      <c r="G6" s="24">
        <f t="shared" ref="G6:G20" si="0">SUM(D6:F6)</f>
        <v>3600</v>
      </c>
      <c r="H6" s="19">
        <v>1</v>
      </c>
    </row>
    <row r="7" spans="1:8" x14ac:dyDescent="0.25">
      <c r="A7" s="24">
        <v>2</v>
      </c>
      <c r="B7" s="24" t="s">
        <v>5</v>
      </c>
      <c r="C7" s="24" t="s">
        <v>6</v>
      </c>
      <c r="D7" s="24">
        <v>641</v>
      </c>
      <c r="E7" s="24">
        <v>2100</v>
      </c>
      <c r="F7" s="24"/>
      <c r="G7" s="24">
        <f t="shared" si="0"/>
        <v>2741</v>
      </c>
      <c r="H7" s="25">
        <v>2</v>
      </c>
    </row>
    <row r="8" spans="1:8" x14ac:dyDescent="0.25">
      <c r="A8" s="24">
        <v>3</v>
      </c>
      <c r="B8" s="24" t="s">
        <v>7</v>
      </c>
      <c r="C8" s="24" t="s">
        <v>8</v>
      </c>
      <c r="D8" s="24">
        <v>200</v>
      </c>
      <c r="E8" s="24">
        <v>2400</v>
      </c>
      <c r="F8" s="24">
        <v>100</v>
      </c>
      <c r="G8" s="24">
        <f t="shared" si="0"/>
        <v>2700</v>
      </c>
      <c r="H8" s="19">
        <v>3</v>
      </c>
    </row>
    <row r="9" spans="1:8" x14ac:dyDescent="0.25">
      <c r="A9" s="24">
        <v>4</v>
      </c>
      <c r="B9" s="24" t="s">
        <v>9</v>
      </c>
      <c r="C9" s="24" t="s">
        <v>8</v>
      </c>
      <c r="D9" s="24">
        <v>90</v>
      </c>
      <c r="E9" s="24">
        <v>1800</v>
      </c>
      <c r="F9" s="24">
        <v>62.5</v>
      </c>
      <c r="G9" s="24">
        <f t="shared" si="0"/>
        <v>1952.5</v>
      </c>
      <c r="H9" s="25">
        <v>4</v>
      </c>
    </row>
    <row r="10" spans="1:8" x14ac:dyDescent="0.25">
      <c r="A10" s="24">
        <v>5</v>
      </c>
      <c r="B10" s="24" t="s">
        <v>10</v>
      </c>
      <c r="C10" s="24" t="s">
        <v>4</v>
      </c>
      <c r="D10" s="24">
        <v>355</v>
      </c>
      <c r="E10" s="24">
        <v>1200</v>
      </c>
      <c r="F10" s="24">
        <v>232.5</v>
      </c>
      <c r="G10" s="24">
        <f t="shared" si="0"/>
        <v>1787.5</v>
      </c>
      <c r="H10" s="19">
        <v>5</v>
      </c>
    </row>
    <row r="11" spans="1:8" x14ac:dyDescent="0.25">
      <c r="A11" s="24">
        <v>6</v>
      </c>
      <c r="B11" s="24" t="s">
        <v>12</v>
      </c>
      <c r="C11" s="24" t="s">
        <v>6</v>
      </c>
      <c r="D11" s="24">
        <v>140</v>
      </c>
      <c r="E11" s="24">
        <v>1500</v>
      </c>
      <c r="F11" s="24"/>
      <c r="G11" s="24">
        <f t="shared" si="0"/>
        <v>1640</v>
      </c>
      <c r="H11" s="25">
        <v>6</v>
      </c>
    </row>
    <row r="12" spans="1:8" x14ac:dyDescent="0.25">
      <c r="A12" s="24">
        <v>7</v>
      </c>
      <c r="B12" s="24" t="s">
        <v>13</v>
      </c>
      <c r="C12" s="24" t="s">
        <v>4</v>
      </c>
      <c r="D12" s="24">
        <v>50</v>
      </c>
      <c r="E12" s="24">
        <v>1500</v>
      </c>
      <c r="F12" s="24"/>
      <c r="G12" s="24">
        <f t="shared" si="0"/>
        <v>1550</v>
      </c>
      <c r="H12" s="19">
        <v>7</v>
      </c>
    </row>
    <row r="13" spans="1:8" x14ac:dyDescent="0.25">
      <c r="A13" s="24">
        <v>8</v>
      </c>
      <c r="B13" s="24" t="s">
        <v>14</v>
      </c>
      <c r="C13" s="24" t="s">
        <v>4</v>
      </c>
      <c r="D13" s="24">
        <v>105</v>
      </c>
      <c r="E13" s="24">
        <v>1200</v>
      </c>
      <c r="F13" s="24">
        <v>37.5</v>
      </c>
      <c r="G13" s="24">
        <f t="shared" si="0"/>
        <v>1342.5</v>
      </c>
      <c r="H13" s="25">
        <v>8</v>
      </c>
    </row>
    <row r="14" spans="1:8" x14ac:dyDescent="0.25">
      <c r="A14" s="24">
        <v>9</v>
      </c>
      <c r="B14" s="24" t="s">
        <v>15</v>
      </c>
      <c r="C14" s="24" t="s">
        <v>8</v>
      </c>
      <c r="D14" s="24">
        <v>300</v>
      </c>
      <c r="E14" s="24">
        <v>800</v>
      </c>
      <c r="F14" s="24">
        <v>145</v>
      </c>
      <c r="G14" s="24">
        <f t="shared" si="0"/>
        <v>1245</v>
      </c>
      <c r="H14" s="19">
        <v>9</v>
      </c>
    </row>
    <row r="15" spans="1:8" x14ac:dyDescent="0.25">
      <c r="A15" s="24">
        <v>10</v>
      </c>
      <c r="B15" s="24" t="s">
        <v>16</v>
      </c>
      <c r="C15" s="24" t="s">
        <v>4</v>
      </c>
      <c r="D15" s="24">
        <v>116</v>
      </c>
      <c r="E15" s="24">
        <v>600</v>
      </c>
      <c r="F15" s="24">
        <v>50</v>
      </c>
      <c r="G15" s="24">
        <f t="shared" si="0"/>
        <v>766</v>
      </c>
      <c r="H15" s="25">
        <v>10</v>
      </c>
    </row>
    <row r="16" spans="1:8" x14ac:dyDescent="0.25">
      <c r="A16" s="7">
        <v>11</v>
      </c>
      <c r="B16" s="7" t="s">
        <v>17</v>
      </c>
      <c r="C16" s="7" t="s">
        <v>18</v>
      </c>
      <c r="D16" s="7">
        <v>115</v>
      </c>
      <c r="E16" s="7">
        <v>600</v>
      </c>
      <c r="F16" s="7"/>
      <c r="G16" s="7">
        <f t="shared" si="0"/>
        <v>715</v>
      </c>
      <c r="H16" s="7">
        <v>11</v>
      </c>
    </row>
    <row r="17" spans="1:8" x14ac:dyDescent="0.25">
      <c r="A17" s="7">
        <v>12</v>
      </c>
      <c r="B17" s="7" t="s">
        <v>21</v>
      </c>
      <c r="C17" s="7" t="s">
        <v>4</v>
      </c>
      <c r="D17" s="7">
        <v>190</v>
      </c>
      <c r="E17" s="7"/>
      <c r="F17" s="7">
        <v>137.5</v>
      </c>
      <c r="G17" s="7">
        <f t="shared" si="0"/>
        <v>327.5</v>
      </c>
      <c r="H17" s="8">
        <v>12</v>
      </c>
    </row>
    <row r="18" spans="1:8" x14ac:dyDescent="0.25">
      <c r="A18" s="7">
        <v>13</v>
      </c>
      <c r="B18" s="7" t="s">
        <v>22</v>
      </c>
      <c r="C18" s="7" t="s">
        <v>23</v>
      </c>
      <c r="D18" s="7">
        <v>146</v>
      </c>
      <c r="E18" s="7"/>
      <c r="F18" s="7">
        <v>137.5</v>
      </c>
      <c r="G18" s="7">
        <f t="shared" si="0"/>
        <v>283.5</v>
      </c>
      <c r="H18" s="7">
        <v>13</v>
      </c>
    </row>
    <row r="19" spans="1:8" x14ac:dyDescent="0.25">
      <c r="A19" s="7">
        <v>14</v>
      </c>
      <c r="B19" s="7" t="s">
        <v>24</v>
      </c>
      <c r="C19" s="7" t="s">
        <v>4</v>
      </c>
      <c r="D19" s="7">
        <v>125</v>
      </c>
      <c r="E19" s="7"/>
      <c r="F19" s="7">
        <v>122.5</v>
      </c>
      <c r="G19" s="7">
        <f t="shared" si="0"/>
        <v>247.5</v>
      </c>
      <c r="H19" s="8">
        <v>14</v>
      </c>
    </row>
    <row r="20" spans="1:8" x14ac:dyDescent="0.25">
      <c r="A20" s="7">
        <v>15</v>
      </c>
      <c r="B20" s="7" t="s">
        <v>25</v>
      </c>
      <c r="C20" s="7" t="s">
        <v>23</v>
      </c>
      <c r="D20" s="7">
        <v>105</v>
      </c>
      <c r="E20" s="7"/>
      <c r="F20" s="7">
        <v>85</v>
      </c>
      <c r="G20" s="7">
        <f t="shared" si="0"/>
        <v>190</v>
      </c>
      <c r="H20" s="7">
        <v>15</v>
      </c>
    </row>
    <row r="21" spans="1:8" x14ac:dyDescent="0.25">
      <c r="A21" s="7">
        <v>16</v>
      </c>
      <c r="B21" s="7" t="s">
        <v>26</v>
      </c>
      <c r="C21" s="7" t="s">
        <v>4</v>
      </c>
      <c r="D21" s="7">
        <v>28</v>
      </c>
      <c r="E21" s="7"/>
      <c r="F21" s="7">
        <v>156.5</v>
      </c>
      <c r="G21" s="7">
        <v>184.5</v>
      </c>
      <c r="H21" s="8">
        <v>16</v>
      </c>
    </row>
    <row r="22" spans="1:8" x14ac:dyDescent="0.25">
      <c r="A22" s="7">
        <v>17</v>
      </c>
      <c r="B22" s="7" t="s">
        <v>28</v>
      </c>
      <c r="C22" s="7" t="s">
        <v>8</v>
      </c>
      <c r="D22" s="7">
        <v>113</v>
      </c>
      <c r="E22" s="7"/>
      <c r="F22" s="7">
        <v>20</v>
      </c>
      <c r="G22" s="7">
        <f t="shared" ref="G22:G53" si="1">SUM(D22:F22)</f>
        <v>133</v>
      </c>
      <c r="H22" s="7">
        <v>17</v>
      </c>
    </row>
    <row r="23" spans="1:8" x14ac:dyDescent="0.25">
      <c r="A23" s="7">
        <v>18</v>
      </c>
      <c r="B23" s="7" t="s">
        <v>29</v>
      </c>
      <c r="C23" s="7" t="s">
        <v>6</v>
      </c>
      <c r="D23" s="7">
        <v>125</v>
      </c>
      <c r="E23" s="7"/>
      <c r="F23" s="7"/>
      <c r="G23" s="7">
        <f t="shared" si="1"/>
        <v>125</v>
      </c>
      <c r="H23" s="8">
        <v>18</v>
      </c>
    </row>
    <row r="24" spans="1:8" x14ac:dyDescent="0.25">
      <c r="A24" s="7">
        <v>19</v>
      </c>
      <c r="B24" s="7" t="s">
        <v>20</v>
      </c>
      <c r="C24" s="7" t="s">
        <v>4</v>
      </c>
      <c r="D24" s="7">
        <v>105</v>
      </c>
      <c r="E24" s="7"/>
      <c r="F24" s="7">
        <v>15</v>
      </c>
      <c r="G24" s="7">
        <f t="shared" si="1"/>
        <v>120</v>
      </c>
      <c r="H24" s="7">
        <v>19</v>
      </c>
    </row>
    <row r="25" spans="1:8" x14ac:dyDescent="0.25">
      <c r="A25" s="7">
        <v>20</v>
      </c>
      <c r="B25" s="7" t="s">
        <v>30</v>
      </c>
      <c r="C25" s="7" t="s">
        <v>18</v>
      </c>
      <c r="D25" s="7">
        <v>120</v>
      </c>
      <c r="E25" s="7"/>
      <c r="F25" s="7"/>
      <c r="G25" s="7">
        <f t="shared" si="1"/>
        <v>120</v>
      </c>
      <c r="H25" s="8">
        <v>19</v>
      </c>
    </row>
    <row r="26" spans="1:8" x14ac:dyDescent="0.25">
      <c r="A26" s="7">
        <v>21</v>
      </c>
      <c r="B26" s="7" t="s">
        <v>31</v>
      </c>
      <c r="C26" s="7" t="s">
        <v>8</v>
      </c>
      <c r="D26" s="7">
        <v>48</v>
      </c>
      <c r="E26" s="7"/>
      <c r="F26" s="7">
        <v>60</v>
      </c>
      <c r="G26" s="7">
        <f t="shared" si="1"/>
        <v>108</v>
      </c>
      <c r="H26" s="7">
        <v>21</v>
      </c>
    </row>
    <row r="27" spans="1:8" x14ac:dyDescent="0.25">
      <c r="A27" s="7">
        <v>22</v>
      </c>
      <c r="B27" s="7" t="s">
        <v>19</v>
      </c>
      <c r="C27" s="7" t="s">
        <v>6</v>
      </c>
      <c r="D27" s="7">
        <v>100</v>
      </c>
      <c r="E27" s="7"/>
      <c r="F27" s="7"/>
      <c r="G27" s="7">
        <f t="shared" si="1"/>
        <v>100</v>
      </c>
      <c r="H27" s="8">
        <v>22</v>
      </c>
    </row>
    <row r="28" spans="1:8" x14ac:dyDescent="0.25">
      <c r="A28" s="7">
        <v>23</v>
      </c>
      <c r="B28" s="7" t="s">
        <v>27</v>
      </c>
      <c r="C28" s="7" t="s">
        <v>6</v>
      </c>
      <c r="D28" s="7">
        <v>100</v>
      </c>
      <c r="E28" s="7"/>
      <c r="F28" s="7"/>
      <c r="G28" s="7">
        <f t="shared" si="1"/>
        <v>100</v>
      </c>
      <c r="H28" s="7">
        <v>22</v>
      </c>
    </row>
    <row r="29" spans="1:8" x14ac:dyDescent="0.25">
      <c r="A29" s="7">
        <v>24</v>
      </c>
      <c r="B29" s="7" t="s">
        <v>32</v>
      </c>
      <c r="C29" s="7" t="s">
        <v>6</v>
      </c>
      <c r="D29" s="7">
        <v>100</v>
      </c>
      <c r="E29" s="7"/>
      <c r="F29" s="7"/>
      <c r="G29" s="7">
        <f t="shared" si="1"/>
        <v>100</v>
      </c>
      <c r="H29" s="8">
        <v>22</v>
      </c>
    </row>
    <row r="30" spans="1:8" x14ac:dyDescent="0.25">
      <c r="A30" s="7">
        <v>25</v>
      </c>
      <c r="B30" s="7" t="s">
        <v>33</v>
      </c>
      <c r="C30" s="7" t="s">
        <v>8</v>
      </c>
      <c r="D30" s="7">
        <v>100</v>
      </c>
      <c r="E30" s="7"/>
      <c r="F30" s="7"/>
      <c r="G30" s="7">
        <f t="shared" si="1"/>
        <v>100</v>
      </c>
      <c r="H30" s="7">
        <v>22</v>
      </c>
    </row>
    <row r="31" spans="1:8" x14ac:dyDescent="0.25">
      <c r="A31" s="7">
        <v>26</v>
      </c>
      <c r="B31" s="7" t="s">
        <v>34</v>
      </c>
      <c r="C31" s="7" t="s">
        <v>8</v>
      </c>
      <c r="D31" s="7">
        <v>90</v>
      </c>
      <c r="E31" s="7"/>
      <c r="F31" s="7"/>
      <c r="G31" s="7">
        <f t="shared" si="1"/>
        <v>90</v>
      </c>
      <c r="H31" s="8">
        <v>26</v>
      </c>
    </row>
    <row r="32" spans="1:8" x14ac:dyDescent="0.25">
      <c r="A32" s="7">
        <v>27</v>
      </c>
      <c r="B32" s="7" t="s">
        <v>35</v>
      </c>
      <c r="C32" s="7" t="s">
        <v>4</v>
      </c>
      <c r="D32" s="7">
        <v>50</v>
      </c>
      <c r="E32" s="7"/>
      <c r="F32" s="7">
        <v>37.5</v>
      </c>
      <c r="G32" s="7">
        <f t="shared" si="1"/>
        <v>87.5</v>
      </c>
      <c r="H32" s="7">
        <v>27</v>
      </c>
    </row>
    <row r="33" spans="1:8" x14ac:dyDescent="0.25">
      <c r="A33" s="7">
        <v>28</v>
      </c>
      <c r="B33" s="7" t="s">
        <v>36</v>
      </c>
      <c r="C33" s="7" t="s">
        <v>4</v>
      </c>
      <c r="D33" s="7">
        <v>50</v>
      </c>
      <c r="E33" s="7"/>
      <c r="F33" s="7">
        <v>37.5</v>
      </c>
      <c r="G33" s="7">
        <f t="shared" si="1"/>
        <v>87.5</v>
      </c>
      <c r="H33" s="8">
        <v>27</v>
      </c>
    </row>
    <row r="34" spans="1:8" x14ac:dyDescent="0.25">
      <c r="A34" s="7">
        <v>29</v>
      </c>
      <c r="B34" s="7" t="s">
        <v>37</v>
      </c>
      <c r="C34" s="7" t="s">
        <v>6</v>
      </c>
      <c r="D34" s="7">
        <v>80</v>
      </c>
      <c r="E34" s="7"/>
      <c r="F34" s="7"/>
      <c r="G34" s="7">
        <f t="shared" si="1"/>
        <v>80</v>
      </c>
      <c r="H34" s="7">
        <v>29</v>
      </c>
    </row>
    <row r="35" spans="1:8" x14ac:dyDescent="0.25">
      <c r="A35" s="7">
        <v>30</v>
      </c>
      <c r="B35" s="7" t="s">
        <v>38</v>
      </c>
      <c r="C35" s="7" t="s">
        <v>23</v>
      </c>
      <c r="D35" s="7">
        <v>40</v>
      </c>
      <c r="E35" s="7"/>
      <c r="F35" s="7">
        <v>37.5</v>
      </c>
      <c r="G35" s="7">
        <f t="shared" si="1"/>
        <v>77.5</v>
      </c>
      <c r="H35" s="8">
        <v>30</v>
      </c>
    </row>
    <row r="36" spans="1:8" x14ac:dyDescent="0.25">
      <c r="A36" s="7">
        <v>31</v>
      </c>
      <c r="B36" s="7" t="s">
        <v>39</v>
      </c>
      <c r="C36" s="7" t="s">
        <v>23</v>
      </c>
      <c r="D36" s="7">
        <v>40</v>
      </c>
      <c r="E36" s="7"/>
      <c r="F36" s="7">
        <v>37.5</v>
      </c>
      <c r="G36" s="7">
        <f t="shared" si="1"/>
        <v>77.5</v>
      </c>
      <c r="H36" s="7">
        <v>30</v>
      </c>
    </row>
    <row r="37" spans="1:8" x14ac:dyDescent="0.25">
      <c r="A37" s="7">
        <v>32</v>
      </c>
      <c r="B37" s="7" t="s">
        <v>11</v>
      </c>
      <c r="C37" s="7" t="s">
        <v>6</v>
      </c>
      <c r="D37" s="7">
        <v>75</v>
      </c>
      <c r="E37" s="7"/>
      <c r="F37" s="7"/>
      <c r="G37" s="7">
        <f t="shared" si="1"/>
        <v>75</v>
      </c>
      <c r="H37" s="8">
        <v>32</v>
      </c>
    </row>
    <row r="38" spans="1:8" x14ac:dyDescent="0.25">
      <c r="A38" s="7">
        <v>33</v>
      </c>
      <c r="B38" s="7" t="s">
        <v>40</v>
      </c>
      <c r="C38" s="7" t="s">
        <v>18</v>
      </c>
      <c r="D38" s="7">
        <v>75</v>
      </c>
      <c r="E38" s="7"/>
      <c r="F38" s="7"/>
      <c r="G38" s="7">
        <f t="shared" si="1"/>
        <v>75</v>
      </c>
      <c r="H38" s="7">
        <v>32</v>
      </c>
    </row>
    <row r="39" spans="1:8" x14ac:dyDescent="0.25">
      <c r="A39" s="7">
        <v>34</v>
      </c>
      <c r="B39" s="7" t="s">
        <v>41</v>
      </c>
      <c r="C39" s="7" t="s">
        <v>18</v>
      </c>
      <c r="D39" s="7">
        <v>75</v>
      </c>
      <c r="E39" s="7"/>
      <c r="F39" s="7"/>
      <c r="G39" s="7">
        <f t="shared" si="1"/>
        <v>75</v>
      </c>
      <c r="H39" s="8">
        <v>32</v>
      </c>
    </row>
    <row r="40" spans="1:8" x14ac:dyDescent="0.25">
      <c r="A40" s="7">
        <v>35</v>
      </c>
      <c r="B40" s="7" t="s">
        <v>42</v>
      </c>
      <c r="C40" s="7" t="s">
        <v>8</v>
      </c>
      <c r="D40" s="7">
        <v>30</v>
      </c>
      <c r="E40" s="7"/>
      <c r="F40" s="7">
        <v>25</v>
      </c>
      <c r="G40" s="7">
        <f t="shared" si="1"/>
        <v>55</v>
      </c>
      <c r="H40" s="7">
        <v>35</v>
      </c>
    </row>
    <row r="41" spans="1:8" x14ac:dyDescent="0.25">
      <c r="A41" s="7">
        <v>36</v>
      </c>
      <c r="B41" s="7" t="s">
        <v>43</v>
      </c>
      <c r="C41" s="7" t="s">
        <v>23</v>
      </c>
      <c r="D41" s="7">
        <v>30</v>
      </c>
      <c r="E41" s="7"/>
      <c r="F41" s="7">
        <v>25</v>
      </c>
      <c r="G41" s="7">
        <f t="shared" si="1"/>
        <v>55</v>
      </c>
      <c r="H41" s="8">
        <v>35</v>
      </c>
    </row>
    <row r="42" spans="1:8" x14ac:dyDescent="0.25">
      <c r="A42" s="7">
        <v>37</v>
      </c>
      <c r="B42" s="7" t="s">
        <v>44</v>
      </c>
      <c r="C42" s="7" t="s">
        <v>45</v>
      </c>
      <c r="D42" s="7">
        <v>50</v>
      </c>
      <c r="E42" s="7"/>
      <c r="F42" s="7"/>
      <c r="G42" s="7">
        <f t="shared" si="1"/>
        <v>50</v>
      </c>
      <c r="H42" s="7">
        <v>37</v>
      </c>
    </row>
    <row r="43" spans="1:8" x14ac:dyDescent="0.25">
      <c r="A43" s="7">
        <v>38</v>
      </c>
      <c r="B43" s="7" t="s">
        <v>46</v>
      </c>
      <c r="C43" s="7" t="s">
        <v>8</v>
      </c>
      <c r="D43" s="7">
        <v>50</v>
      </c>
      <c r="E43" s="7"/>
      <c r="F43" s="7"/>
      <c r="G43" s="7">
        <f t="shared" si="1"/>
        <v>50</v>
      </c>
      <c r="H43" s="8">
        <v>37</v>
      </c>
    </row>
    <row r="44" spans="1:8" x14ac:dyDescent="0.25">
      <c r="A44" s="7">
        <v>39</v>
      </c>
      <c r="B44" s="7" t="s">
        <v>51</v>
      </c>
      <c r="C44" s="7" t="s">
        <v>8</v>
      </c>
      <c r="D44" s="7">
        <v>8</v>
      </c>
      <c r="E44" s="7"/>
      <c r="F44" s="7">
        <v>37.5</v>
      </c>
      <c r="G44" s="7">
        <f t="shared" si="1"/>
        <v>45.5</v>
      </c>
      <c r="H44" s="7">
        <v>38</v>
      </c>
    </row>
    <row r="45" spans="1:8" x14ac:dyDescent="0.25">
      <c r="A45" s="7">
        <v>40</v>
      </c>
      <c r="B45" s="7" t="s">
        <v>47</v>
      </c>
      <c r="C45" s="7" t="s">
        <v>45</v>
      </c>
      <c r="D45" s="7">
        <v>40</v>
      </c>
      <c r="E45" s="7"/>
      <c r="F45" s="7"/>
      <c r="G45" s="7">
        <f t="shared" si="1"/>
        <v>40</v>
      </c>
      <c r="H45" s="7">
        <v>39</v>
      </c>
    </row>
    <row r="46" spans="1:8" x14ac:dyDescent="0.25">
      <c r="A46" s="7">
        <v>41</v>
      </c>
      <c r="B46" s="7" t="s">
        <v>48</v>
      </c>
      <c r="C46" s="7" t="s">
        <v>18</v>
      </c>
      <c r="D46" s="7">
        <v>40</v>
      </c>
      <c r="E46" s="7"/>
      <c r="F46" s="7"/>
      <c r="G46" s="7">
        <f t="shared" si="1"/>
        <v>40</v>
      </c>
      <c r="H46" s="8">
        <v>39</v>
      </c>
    </row>
    <row r="47" spans="1:8" x14ac:dyDescent="0.25">
      <c r="A47" s="7">
        <v>42</v>
      </c>
      <c r="B47" s="7" t="s">
        <v>49</v>
      </c>
      <c r="C47" s="7" t="s">
        <v>4</v>
      </c>
      <c r="D47" s="7">
        <v>30</v>
      </c>
      <c r="E47" s="7"/>
      <c r="F47" s="7">
        <v>9</v>
      </c>
      <c r="G47" s="7">
        <f t="shared" si="1"/>
        <v>39</v>
      </c>
      <c r="H47" s="7">
        <v>41</v>
      </c>
    </row>
    <row r="48" spans="1:8" x14ac:dyDescent="0.25">
      <c r="A48" s="7">
        <v>43</v>
      </c>
      <c r="B48" s="7" t="s">
        <v>50</v>
      </c>
      <c r="C48" s="7" t="s">
        <v>45</v>
      </c>
      <c r="D48" s="7">
        <v>38</v>
      </c>
      <c r="E48" s="7"/>
      <c r="F48" s="7"/>
      <c r="G48" s="7">
        <f t="shared" si="1"/>
        <v>38</v>
      </c>
      <c r="H48" s="8">
        <v>42</v>
      </c>
    </row>
    <row r="49" spans="1:8" x14ac:dyDescent="0.25">
      <c r="A49" s="7">
        <v>44</v>
      </c>
      <c r="B49" s="7" t="s">
        <v>52</v>
      </c>
      <c r="C49" s="7" t="s">
        <v>4</v>
      </c>
      <c r="D49" s="7"/>
      <c r="E49" s="7"/>
      <c r="F49" s="7">
        <v>25</v>
      </c>
      <c r="G49" s="7">
        <f t="shared" si="1"/>
        <v>25</v>
      </c>
      <c r="H49" s="8">
        <v>44</v>
      </c>
    </row>
    <row r="50" spans="1:8" x14ac:dyDescent="0.25">
      <c r="A50" s="7">
        <v>45</v>
      </c>
      <c r="B50" s="7" t="s">
        <v>53</v>
      </c>
      <c r="C50" s="7" t="s">
        <v>8</v>
      </c>
      <c r="D50" s="7">
        <v>20</v>
      </c>
      <c r="E50" s="7"/>
      <c r="F50" s="7"/>
      <c r="G50" s="7">
        <f t="shared" si="1"/>
        <v>20</v>
      </c>
      <c r="H50" s="7">
        <v>45</v>
      </c>
    </row>
    <row r="51" spans="1:8" x14ac:dyDescent="0.25">
      <c r="A51" s="7">
        <v>46</v>
      </c>
      <c r="B51" s="7" t="s">
        <v>54</v>
      </c>
      <c r="C51" s="7" t="s">
        <v>6</v>
      </c>
      <c r="D51" s="7">
        <v>20</v>
      </c>
      <c r="E51" s="7"/>
      <c r="F51" s="7"/>
      <c r="G51" s="7">
        <f t="shared" si="1"/>
        <v>20</v>
      </c>
      <c r="H51" s="8">
        <v>45</v>
      </c>
    </row>
    <row r="52" spans="1:8" x14ac:dyDescent="0.25">
      <c r="A52" s="7">
        <v>47</v>
      </c>
      <c r="B52" s="7" t="s">
        <v>55</v>
      </c>
      <c r="C52" s="7" t="s">
        <v>71</v>
      </c>
      <c r="D52" s="7">
        <v>14</v>
      </c>
      <c r="E52" s="7"/>
      <c r="F52" s="7"/>
      <c r="G52" s="7">
        <f t="shared" si="1"/>
        <v>14</v>
      </c>
      <c r="H52" s="7">
        <v>47</v>
      </c>
    </row>
    <row r="53" spans="1:8" x14ac:dyDescent="0.25">
      <c r="A53" s="7">
        <v>48</v>
      </c>
      <c r="B53" s="7" t="s">
        <v>56</v>
      </c>
      <c r="C53" s="7" t="s">
        <v>45</v>
      </c>
      <c r="D53" s="7">
        <v>14</v>
      </c>
      <c r="E53" s="7"/>
      <c r="F53" s="7"/>
      <c r="G53" s="7">
        <f t="shared" si="1"/>
        <v>14</v>
      </c>
      <c r="H53" s="8">
        <v>47</v>
      </c>
    </row>
    <row r="54" spans="1:8" x14ac:dyDescent="0.25">
      <c r="A54" s="10">
        <v>49</v>
      </c>
      <c r="B54" s="10" t="s">
        <v>68</v>
      </c>
      <c r="C54" s="10" t="s">
        <v>45</v>
      </c>
      <c r="D54" s="10">
        <v>12</v>
      </c>
      <c r="E54" s="7"/>
      <c r="F54" s="7"/>
      <c r="G54" s="10">
        <v>12</v>
      </c>
      <c r="H54" s="10">
        <v>49</v>
      </c>
    </row>
    <row r="55" spans="1:8" x14ac:dyDescent="0.25">
      <c r="A55" s="10">
        <v>50</v>
      </c>
      <c r="B55" s="10" t="s">
        <v>57</v>
      </c>
      <c r="C55" s="10" t="s">
        <v>45</v>
      </c>
      <c r="D55" s="10">
        <v>12</v>
      </c>
      <c r="E55" s="7"/>
      <c r="F55" s="7"/>
      <c r="G55" s="7">
        <v>12</v>
      </c>
      <c r="H55" s="11">
        <v>49</v>
      </c>
    </row>
    <row r="56" spans="1:8" x14ac:dyDescent="0.25">
      <c r="A56" s="12"/>
      <c r="B56" s="12"/>
      <c r="C56" s="12"/>
      <c r="D56" s="12"/>
      <c r="E56" s="6"/>
      <c r="F56" s="6"/>
      <c r="G56" s="6"/>
      <c r="H56" s="13"/>
    </row>
    <row r="57" spans="1:8" ht="15.75" thickBot="1" x14ac:dyDescent="0.3">
      <c r="B57" s="14" t="s">
        <v>69</v>
      </c>
      <c r="C57" s="15"/>
      <c r="E57" s="6"/>
      <c r="F57" s="6"/>
      <c r="G57" s="6"/>
      <c r="H57" s="13"/>
    </row>
    <row r="58" spans="1:8" ht="31.5" thickTop="1" thickBot="1" x14ac:dyDescent="0.3">
      <c r="A58" s="16" t="s">
        <v>0</v>
      </c>
      <c r="B58" s="17" t="s">
        <v>2</v>
      </c>
      <c r="C58" s="18" t="s">
        <v>70</v>
      </c>
      <c r="D58" s="17" t="s">
        <v>63</v>
      </c>
      <c r="E58" s="6"/>
      <c r="F58" s="6"/>
      <c r="G58" s="6"/>
      <c r="H58" s="13"/>
    </row>
    <row r="59" spans="1:8" ht="15" customHeight="1" thickTop="1" x14ac:dyDescent="0.25">
      <c r="A59" s="20">
        <v>1</v>
      </c>
      <c r="B59" s="20" t="s">
        <v>4</v>
      </c>
      <c r="C59" s="20">
        <f>SUMIF(C5:C54, Table2[[#This Row],[Column2]],G5:G54)</f>
        <v>10164.5</v>
      </c>
      <c r="D59" s="21">
        <v>1</v>
      </c>
    </row>
    <row r="60" spans="1:8" x14ac:dyDescent="0.25">
      <c r="A60" s="20">
        <v>2</v>
      </c>
      <c r="B60" s="20" t="s">
        <v>8</v>
      </c>
      <c r="C60" s="20">
        <f>SUMIF(C6:C55, Table2[[#This Row],[Column2]],G6:G55)</f>
        <v>6499</v>
      </c>
      <c r="D60" s="21">
        <v>2</v>
      </c>
    </row>
    <row r="61" spans="1:8" x14ac:dyDescent="0.25">
      <c r="A61" s="20">
        <v>3</v>
      </c>
      <c r="B61" s="20" t="s">
        <v>6</v>
      </c>
      <c r="C61" s="20">
        <f>SUMIF(C7:C56, Table2[[#This Row],[Column2]],G7:G56)</f>
        <v>4981</v>
      </c>
      <c r="D61" s="21">
        <v>3</v>
      </c>
    </row>
    <row r="62" spans="1:8" x14ac:dyDescent="0.25">
      <c r="A62" s="20">
        <v>4</v>
      </c>
      <c r="B62" s="20" t="s">
        <v>18</v>
      </c>
      <c r="C62" s="20">
        <f>SUMIF(C8:C57, Table2[[#This Row],[Column2]],G8:G57)</f>
        <v>1025</v>
      </c>
      <c r="D62" s="21">
        <v>4</v>
      </c>
    </row>
    <row r="63" spans="1:8" x14ac:dyDescent="0.25">
      <c r="A63" s="20">
        <v>5</v>
      </c>
      <c r="B63" s="20" t="s">
        <v>23</v>
      </c>
      <c r="C63" s="20">
        <f>SUMIF(C9:C58, Table2[[#This Row],[Column2]],G9:G58)</f>
        <v>683.5</v>
      </c>
      <c r="D63" s="21">
        <v>5</v>
      </c>
    </row>
    <row r="64" spans="1:8" x14ac:dyDescent="0.25">
      <c r="A64" s="20">
        <v>6</v>
      </c>
      <c r="B64" s="20" t="s">
        <v>45</v>
      </c>
      <c r="C64" s="20">
        <f>SUMIF(C10:C59, Table2[[#This Row],[Column2]],G10:G59)</f>
        <v>166</v>
      </c>
      <c r="D64" s="21">
        <v>6</v>
      </c>
    </row>
    <row r="65" spans="1:5" x14ac:dyDescent="0.25">
      <c r="A65" s="20">
        <v>7</v>
      </c>
      <c r="B65" s="20" t="s">
        <v>71</v>
      </c>
      <c r="C65" s="20">
        <f>SUMIF(C11:C60, Table2[[#This Row],[Column2]],G11:G60)</f>
        <v>14</v>
      </c>
      <c r="D65" s="21">
        <v>7</v>
      </c>
    </row>
    <row r="69" spans="1:5" x14ac:dyDescent="0.25">
      <c r="B69" s="9" t="s">
        <v>113</v>
      </c>
      <c r="D69" s="9" t="s">
        <v>67</v>
      </c>
      <c r="E69" s="9"/>
    </row>
    <row r="70" spans="1:5" x14ac:dyDescent="0.25">
      <c r="B70" s="9" t="s">
        <v>114</v>
      </c>
      <c r="D70" s="9" t="s">
        <v>66</v>
      </c>
      <c r="E70" s="9"/>
    </row>
  </sheetData>
  <sortState ref="G5:G55">
    <sortCondition descending="1" ref="G5:G55"/>
  </sortState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selection activeCell="P52" sqref="P52"/>
    </sheetView>
  </sheetViews>
  <sheetFormatPr defaultRowHeight="15" x14ac:dyDescent="0.25"/>
  <cols>
    <col min="1" max="1" width="5.28515625" customWidth="1"/>
    <col min="2" max="2" width="24.28515625" customWidth="1"/>
    <col min="3" max="3" width="23.140625" customWidth="1"/>
    <col min="4" max="4" width="13" customWidth="1"/>
    <col min="8" max="8" width="10" customWidth="1"/>
  </cols>
  <sheetData>
    <row r="1" spans="1:8" x14ac:dyDescent="0.25">
      <c r="B1" s="9" t="s">
        <v>64</v>
      </c>
    </row>
    <row r="3" spans="1:8" x14ac:dyDescent="0.25">
      <c r="C3" s="9" t="s">
        <v>110</v>
      </c>
    </row>
    <row r="5" spans="1:8" ht="16.5" thickBot="1" x14ac:dyDescent="0.3">
      <c r="B5" s="1" t="s">
        <v>111</v>
      </c>
    </row>
    <row r="6" spans="1:8" ht="30.75" thickTop="1" x14ac:dyDescent="0.25">
      <c r="A6" s="2" t="s">
        <v>0</v>
      </c>
      <c r="B6" s="3" t="s">
        <v>1</v>
      </c>
      <c r="C6" s="4" t="s">
        <v>2</v>
      </c>
      <c r="D6" s="2" t="s">
        <v>59</v>
      </c>
      <c r="E6" s="5" t="s">
        <v>106</v>
      </c>
      <c r="F6" s="5" t="s">
        <v>60</v>
      </c>
      <c r="G6" s="4" t="s">
        <v>108</v>
      </c>
      <c r="H6" s="4" t="s">
        <v>109</v>
      </c>
    </row>
    <row r="7" spans="1:8" x14ac:dyDescent="0.25">
      <c r="A7" s="22">
        <v>1</v>
      </c>
      <c r="B7" s="22" t="s">
        <v>74</v>
      </c>
      <c r="C7" s="22" t="s">
        <v>4</v>
      </c>
      <c r="D7" s="22">
        <v>575</v>
      </c>
      <c r="E7" s="22">
        <v>1500</v>
      </c>
      <c r="F7" s="22">
        <v>357.5</v>
      </c>
      <c r="G7" s="22">
        <f>SUM(Table3[[#This Row],[Column5]:[Column12]])</f>
        <v>2432.5</v>
      </c>
      <c r="H7" s="23">
        <v>1</v>
      </c>
    </row>
    <row r="8" spans="1:8" x14ac:dyDescent="0.25">
      <c r="A8" s="22">
        <v>2</v>
      </c>
      <c r="B8" s="22" t="s">
        <v>75</v>
      </c>
      <c r="C8" s="22" t="s">
        <v>4</v>
      </c>
      <c r="D8" s="22">
        <v>180</v>
      </c>
      <c r="E8" s="22">
        <v>2000</v>
      </c>
      <c r="F8" s="22">
        <v>62.5</v>
      </c>
      <c r="G8" s="22">
        <f>SUM(Table3[[#This Row],[Column5]:[Column12]])</f>
        <v>2242.5</v>
      </c>
      <c r="H8" s="23">
        <v>2</v>
      </c>
    </row>
    <row r="9" spans="1:8" x14ac:dyDescent="0.25">
      <c r="A9" s="22">
        <v>3</v>
      </c>
      <c r="B9" s="22" t="s">
        <v>79</v>
      </c>
      <c r="C9" s="22" t="s">
        <v>4</v>
      </c>
      <c r="D9" s="22">
        <v>331</v>
      </c>
      <c r="E9" s="22"/>
      <c r="F9" s="22">
        <v>209</v>
      </c>
      <c r="G9" s="22">
        <f>SUM(Table3[[#This Row],[Column5]:[Column12]])</f>
        <v>540</v>
      </c>
      <c r="H9" s="23">
        <v>3</v>
      </c>
    </row>
    <row r="10" spans="1:8" x14ac:dyDescent="0.25">
      <c r="A10" s="22">
        <v>4</v>
      </c>
      <c r="B10" s="22" t="s">
        <v>77</v>
      </c>
      <c r="C10" s="22" t="s">
        <v>112</v>
      </c>
      <c r="D10" s="22">
        <v>75</v>
      </c>
      <c r="E10" s="22">
        <v>400</v>
      </c>
      <c r="F10" s="22"/>
      <c r="G10" s="22">
        <f>SUM(Table3[[#This Row],[Column5]:[Column12]])</f>
        <v>475</v>
      </c>
      <c r="H10" s="23">
        <v>4</v>
      </c>
    </row>
    <row r="11" spans="1:8" x14ac:dyDescent="0.25">
      <c r="A11" s="22">
        <v>5</v>
      </c>
      <c r="B11" s="22" t="s">
        <v>80</v>
      </c>
      <c r="C11" s="22" t="s">
        <v>81</v>
      </c>
      <c r="D11" s="22">
        <v>300</v>
      </c>
      <c r="E11" s="22"/>
      <c r="F11" s="22">
        <v>125</v>
      </c>
      <c r="G11" s="22">
        <f>SUM(Table3[[#This Row],[Column5]:[Column12]])</f>
        <v>425</v>
      </c>
      <c r="H11" s="23">
        <v>5</v>
      </c>
    </row>
    <row r="12" spans="1:8" x14ac:dyDescent="0.25">
      <c r="A12" s="22">
        <v>6</v>
      </c>
      <c r="B12" s="22" t="s">
        <v>82</v>
      </c>
      <c r="C12" s="22" t="s">
        <v>4</v>
      </c>
      <c r="D12" s="22">
        <v>250</v>
      </c>
      <c r="E12" s="22"/>
      <c r="F12" s="22">
        <v>137</v>
      </c>
      <c r="G12" s="22">
        <f>SUM(Table3[[#This Row],[Column5]:[Column12]])</f>
        <v>387</v>
      </c>
      <c r="H12" s="23">
        <v>6</v>
      </c>
    </row>
    <row r="13" spans="1:8" x14ac:dyDescent="0.25">
      <c r="A13" s="22">
        <v>7</v>
      </c>
      <c r="B13" s="22" t="s">
        <v>83</v>
      </c>
      <c r="C13" s="22" t="s">
        <v>81</v>
      </c>
      <c r="D13" s="22">
        <v>340</v>
      </c>
      <c r="E13" s="22"/>
      <c r="F13" s="22">
        <v>37.5</v>
      </c>
      <c r="G13" s="22">
        <f>SUM(Table3[[#This Row],[Column5]:[Column12]])</f>
        <v>377.5</v>
      </c>
      <c r="H13" s="23">
        <v>7</v>
      </c>
    </row>
    <row r="14" spans="1:8" x14ac:dyDescent="0.25">
      <c r="A14" s="22">
        <v>8</v>
      </c>
      <c r="B14" s="22" t="s">
        <v>84</v>
      </c>
      <c r="C14" s="22" t="s">
        <v>81</v>
      </c>
      <c r="D14" s="22">
        <v>225</v>
      </c>
      <c r="E14" s="22"/>
      <c r="F14" s="22">
        <v>137.5</v>
      </c>
      <c r="G14" s="22">
        <f>SUM(Table3[[#This Row],[Column5]:[Column12]])</f>
        <v>362.5</v>
      </c>
      <c r="H14" s="23">
        <v>8</v>
      </c>
    </row>
    <row r="15" spans="1:8" x14ac:dyDescent="0.25">
      <c r="A15" s="22">
        <v>9</v>
      </c>
      <c r="B15" s="22" t="s">
        <v>85</v>
      </c>
      <c r="C15" s="22" t="s">
        <v>112</v>
      </c>
      <c r="D15" s="22">
        <v>215</v>
      </c>
      <c r="E15" s="22"/>
      <c r="F15" s="22">
        <v>50</v>
      </c>
      <c r="G15" s="22">
        <f>SUM(Table3[[#This Row],[Column5]:[Column12]])</f>
        <v>265</v>
      </c>
      <c r="H15" s="23">
        <v>9</v>
      </c>
    </row>
    <row r="16" spans="1:8" x14ac:dyDescent="0.25">
      <c r="A16" s="22">
        <v>10</v>
      </c>
      <c r="B16" s="22" t="s">
        <v>76</v>
      </c>
      <c r="C16" s="22" t="s">
        <v>112</v>
      </c>
      <c r="D16" s="22">
        <v>175</v>
      </c>
      <c r="E16" s="22"/>
      <c r="F16" s="22">
        <v>50</v>
      </c>
      <c r="G16" s="22">
        <f>SUM(Table3[[#This Row],[Column5]:[Column12]])</f>
        <v>225</v>
      </c>
      <c r="H16" s="23">
        <v>10</v>
      </c>
    </row>
    <row r="17" spans="1:8" x14ac:dyDescent="0.25">
      <c r="A17" s="43">
        <v>11</v>
      </c>
      <c r="B17" s="20" t="s">
        <v>78</v>
      </c>
      <c r="C17" s="20" t="s">
        <v>112</v>
      </c>
      <c r="D17" s="20">
        <v>150</v>
      </c>
      <c r="E17" s="20"/>
      <c r="F17" s="20">
        <v>50</v>
      </c>
      <c r="G17" s="20">
        <f>SUM(Table3[[#This Row],[Column5]:[Column12]])</f>
        <v>200</v>
      </c>
      <c r="H17" s="42">
        <v>11</v>
      </c>
    </row>
    <row r="18" spans="1:8" x14ac:dyDescent="0.25">
      <c r="A18" s="43">
        <v>12</v>
      </c>
      <c r="B18" s="20" t="s">
        <v>86</v>
      </c>
      <c r="C18" s="20" t="s">
        <v>81</v>
      </c>
      <c r="D18" s="20">
        <v>175</v>
      </c>
      <c r="E18" s="20"/>
      <c r="F18" s="20"/>
      <c r="G18" s="20">
        <f>SUM(Table3[[#This Row],[Column5]:[Column12]])</f>
        <v>175</v>
      </c>
      <c r="H18" s="42">
        <v>12</v>
      </c>
    </row>
    <row r="19" spans="1:8" x14ac:dyDescent="0.25">
      <c r="A19" s="43">
        <v>13</v>
      </c>
      <c r="B19" s="20" t="s">
        <v>91</v>
      </c>
      <c r="C19" s="20" t="s">
        <v>23</v>
      </c>
      <c r="D19" s="20">
        <v>108</v>
      </c>
      <c r="E19" s="20"/>
      <c r="F19" s="20">
        <v>65</v>
      </c>
      <c r="G19" s="20">
        <f>SUM(Table3[[#This Row],[Column5]:[Column12]])</f>
        <v>173</v>
      </c>
      <c r="H19" s="42">
        <v>13</v>
      </c>
    </row>
    <row r="20" spans="1:8" x14ac:dyDescent="0.25">
      <c r="A20" s="43">
        <v>14</v>
      </c>
      <c r="B20" s="20" t="s">
        <v>87</v>
      </c>
      <c r="C20" s="20" t="s">
        <v>23</v>
      </c>
      <c r="D20" s="20">
        <v>100</v>
      </c>
      <c r="E20" s="20"/>
      <c r="F20" s="20">
        <v>65</v>
      </c>
      <c r="G20" s="20">
        <f>SUM(Table3[[#This Row],[Column5]:[Column12]])</f>
        <v>165</v>
      </c>
      <c r="H20" s="42">
        <v>14</v>
      </c>
    </row>
    <row r="21" spans="1:8" x14ac:dyDescent="0.25">
      <c r="A21" s="43">
        <v>15</v>
      </c>
      <c r="B21" s="20" t="s">
        <v>88</v>
      </c>
      <c r="C21" s="20" t="s">
        <v>23</v>
      </c>
      <c r="D21" s="20">
        <v>93</v>
      </c>
      <c r="E21" s="20"/>
      <c r="F21" s="20">
        <v>70</v>
      </c>
      <c r="G21" s="20">
        <f>SUM(Table3[[#This Row],[Column5]:[Column12]])</f>
        <v>163</v>
      </c>
      <c r="H21" s="42">
        <v>15</v>
      </c>
    </row>
    <row r="22" spans="1:8" x14ac:dyDescent="0.25">
      <c r="A22" s="43">
        <v>16</v>
      </c>
      <c r="B22" s="20" t="s">
        <v>89</v>
      </c>
      <c r="C22" s="20" t="s">
        <v>112</v>
      </c>
      <c r="D22" s="20">
        <v>100</v>
      </c>
      <c r="E22" s="20"/>
      <c r="F22" s="20">
        <v>50</v>
      </c>
      <c r="G22" s="20">
        <f>SUM(Table3[[#This Row],[Column5]:[Column12]])</f>
        <v>150</v>
      </c>
      <c r="H22" s="42">
        <v>16</v>
      </c>
    </row>
    <row r="23" spans="1:8" x14ac:dyDescent="0.25">
      <c r="A23" s="43">
        <v>17</v>
      </c>
      <c r="B23" s="20" t="s">
        <v>90</v>
      </c>
      <c r="C23" s="20" t="s">
        <v>81</v>
      </c>
      <c r="D23" s="20">
        <v>40</v>
      </c>
      <c r="E23" s="20"/>
      <c r="F23" s="20">
        <v>78</v>
      </c>
      <c r="G23" s="20">
        <f>SUM(Table3[[#This Row],[Column5]:[Column12]])</f>
        <v>118</v>
      </c>
      <c r="H23" s="42">
        <v>17</v>
      </c>
    </row>
    <row r="24" spans="1:8" x14ac:dyDescent="0.25">
      <c r="A24" s="43">
        <v>18</v>
      </c>
      <c r="B24" s="20" t="s">
        <v>92</v>
      </c>
      <c r="C24" s="20" t="s">
        <v>23</v>
      </c>
      <c r="D24" s="20">
        <v>50</v>
      </c>
      <c r="E24" s="20"/>
      <c r="F24" s="20">
        <v>50</v>
      </c>
      <c r="G24" s="20">
        <f>SUM(Table3[[#This Row],[Column5]:[Column12]])</f>
        <v>100</v>
      </c>
      <c r="H24" s="42">
        <v>18</v>
      </c>
    </row>
    <row r="25" spans="1:8" x14ac:dyDescent="0.25">
      <c r="A25" s="43">
        <v>19</v>
      </c>
      <c r="B25" s="20" t="s">
        <v>93</v>
      </c>
      <c r="C25" s="20" t="s">
        <v>4</v>
      </c>
      <c r="D25" s="20">
        <v>75</v>
      </c>
      <c r="E25" s="20"/>
      <c r="F25" s="20">
        <v>22</v>
      </c>
      <c r="G25" s="20">
        <f>SUM(Table3[[#This Row],[Column5]:[Column12]])</f>
        <v>97</v>
      </c>
      <c r="H25" s="42">
        <v>19</v>
      </c>
    </row>
    <row r="26" spans="1:8" x14ac:dyDescent="0.25">
      <c r="A26" s="43">
        <v>20</v>
      </c>
      <c r="B26" s="20" t="s">
        <v>94</v>
      </c>
      <c r="C26" s="20" t="s">
        <v>18</v>
      </c>
      <c r="D26" s="20">
        <v>93</v>
      </c>
      <c r="E26" s="20"/>
      <c r="F26" s="20"/>
      <c r="G26" s="20">
        <f>SUM(Table3[[#This Row],[Column5]:[Column12]])</f>
        <v>93</v>
      </c>
      <c r="H26" s="42">
        <v>20</v>
      </c>
    </row>
    <row r="27" spans="1:8" x14ac:dyDescent="0.25">
      <c r="A27" s="43">
        <v>21</v>
      </c>
      <c r="B27" s="20" t="s">
        <v>95</v>
      </c>
      <c r="C27" s="20" t="s">
        <v>8</v>
      </c>
      <c r="D27" s="20">
        <v>89</v>
      </c>
      <c r="E27" s="20"/>
      <c r="F27" s="20"/>
      <c r="G27" s="20">
        <f>SUM(Table3[[#This Row],[Column5]:[Column12]])</f>
        <v>89</v>
      </c>
      <c r="H27" s="42">
        <v>21</v>
      </c>
    </row>
    <row r="28" spans="1:8" x14ac:dyDescent="0.25">
      <c r="A28" s="43">
        <v>22</v>
      </c>
      <c r="B28" s="20" t="s">
        <v>96</v>
      </c>
      <c r="C28" s="20" t="s">
        <v>81</v>
      </c>
      <c r="D28" s="20">
        <v>50</v>
      </c>
      <c r="E28" s="20"/>
      <c r="F28" s="20">
        <v>37.5</v>
      </c>
      <c r="G28" s="20">
        <f>SUM(Table3[[#This Row],[Column5]:[Column12]])</f>
        <v>87.5</v>
      </c>
      <c r="H28" s="42">
        <v>22</v>
      </c>
    </row>
    <row r="29" spans="1:8" x14ac:dyDescent="0.25">
      <c r="A29" s="43">
        <v>23</v>
      </c>
      <c r="B29" s="20" t="s">
        <v>97</v>
      </c>
      <c r="C29" s="20" t="s">
        <v>8</v>
      </c>
      <c r="D29" s="20">
        <v>75</v>
      </c>
      <c r="E29" s="20"/>
      <c r="F29" s="20"/>
      <c r="G29" s="20">
        <f>SUM(Table3[[#This Row],[Column5]:[Column12]])</f>
        <v>75</v>
      </c>
      <c r="H29" s="42">
        <v>23</v>
      </c>
    </row>
    <row r="30" spans="1:8" x14ac:dyDescent="0.25">
      <c r="A30" s="43">
        <v>24</v>
      </c>
      <c r="B30" s="20" t="s">
        <v>98</v>
      </c>
      <c r="C30" s="20" t="s">
        <v>18</v>
      </c>
      <c r="D30" s="20">
        <v>50</v>
      </c>
      <c r="E30" s="20"/>
      <c r="F30" s="20"/>
      <c r="G30" s="20">
        <f>SUM(Table3[[#This Row],[Column5]:[Column12]])</f>
        <v>50</v>
      </c>
      <c r="H30" s="42">
        <v>24</v>
      </c>
    </row>
    <row r="31" spans="1:8" x14ac:dyDescent="0.25">
      <c r="A31" s="43">
        <v>25</v>
      </c>
      <c r="B31" s="20" t="s">
        <v>99</v>
      </c>
      <c r="C31" s="20" t="s">
        <v>23</v>
      </c>
      <c r="D31" s="20">
        <v>12</v>
      </c>
      <c r="E31" s="20"/>
      <c r="F31" s="20">
        <v>37.5</v>
      </c>
      <c r="G31" s="20">
        <f>SUM(Table3[[#This Row],[Column5]:[Column12]])</f>
        <v>49.5</v>
      </c>
      <c r="H31" s="42">
        <v>25</v>
      </c>
    </row>
    <row r="32" spans="1:8" x14ac:dyDescent="0.25">
      <c r="A32" s="43">
        <v>26</v>
      </c>
      <c r="B32" s="20" t="s">
        <v>100</v>
      </c>
      <c r="C32" s="20" t="s">
        <v>81</v>
      </c>
      <c r="D32" s="20">
        <v>40</v>
      </c>
      <c r="E32" s="20"/>
      <c r="F32" s="20">
        <v>8</v>
      </c>
      <c r="G32" s="20">
        <f>SUM(Table3[[#This Row],[Column5]:[Column12]])</f>
        <v>48</v>
      </c>
      <c r="H32" s="42">
        <v>26</v>
      </c>
    </row>
    <row r="33" spans="1:8" x14ac:dyDescent="0.25">
      <c r="A33" s="43">
        <v>27</v>
      </c>
      <c r="B33" s="20" t="s">
        <v>103</v>
      </c>
      <c r="C33" s="20" t="s">
        <v>23</v>
      </c>
      <c r="D33" s="20">
        <v>6</v>
      </c>
      <c r="E33" s="20"/>
      <c r="F33" s="20">
        <v>37.5</v>
      </c>
      <c r="G33" s="20">
        <f>SUM(Table3[[#This Row],[Column5]:[Column12]])</f>
        <v>43.5</v>
      </c>
      <c r="H33" s="42">
        <v>27</v>
      </c>
    </row>
    <row r="34" spans="1:8" x14ac:dyDescent="0.25">
      <c r="A34" s="43">
        <v>28</v>
      </c>
      <c r="B34" s="20" t="s">
        <v>101</v>
      </c>
      <c r="C34" s="20" t="s">
        <v>8</v>
      </c>
      <c r="D34" s="20">
        <v>40</v>
      </c>
      <c r="E34" s="20"/>
      <c r="F34" s="20"/>
      <c r="G34" s="20">
        <f>SUM(Table3[[#This Row],[Column5]:[Column12]])</f>
        <v>40</v>
      </c>
      <c r="H34" s="42">
        <v>28</v>
      </c>
    </row>
    <row r="35" spans="1:8" x14ac:dyDescent="0.25">
      <c r="A35" s="43">
        <v>29</v>
      </c>
      <c r="B35" s="20" t="s">
        <v>102</v>
      </c>
      <c r="C35" s="20" t="s">
        <v>8</v>
      </c>
      <c r="D35" s="20">
        <v>40</v>
      </c>
      <c r="E35" s="20"/>
      <c r="F35" s="20"/>
      <c r="G35" s="20">
        <f>SUM(Table3[[#This Row],[Column5]:[Column12]])</f>
        <v>40</v>
      </c>
      <c r="H35" s="42">
        <v>28</v>
      </c>
    </row>
    <row r="36" spans="1:8" x14ac:dyDescent="0.25">
      <c r="A36" s="43">
        <v>30</v>
      </c>
      <c r="B36" s="20" t="s">
        <v>104</v>
      </c>
      <c r="C36" s="20" t="s">
        <v>8</v>
      </c>
      <c r="D36" s="20">
        <v>30</v>
      </c>
      <c r="E36" s="20"/>
      <c r="F36" s="20"/>
      <c r="G36" s="20">
        <f>SUM(Table3[[#This Row],[Column5]:[Column12]])</f>
        <v>30</v>
      </c>
      <c r="H36" s="42">
        <v>30</v>
      </c>
    </row>
    <row r="37" spans="1:8" x14ac:dyDescent="0.25">
      <c r="A37" s="43">
        <v>31</v>
      </c>
      <c r="B37" s="20" t="s">
        <v>105</v>
      </c>
      <c r="C37" s="20" t="s">
        <v>18</v>
      </c>
      <c r="D37" s="20">
        <v>30</v>
      </c>
      <c r="E37" s="20"/>
      <c r="F37" s="20"/>
      <c r="G37" s="20">
        <f>SUM(Table3[[#This Row],[Column5]:[Column12]])</f>
        <v>30</v>
      </c>
      <c r="H37" s="42">
        <v>30</v>
      </c>
    </row>
    <row r="38" spans="1:8" x14ac:dyDescent="0.25">
      <c r="A38" s="20"/>
      <c r="B38" s="20"/>
      <c r="C38" s="20"/>
      <c r="D38" s="20"/>
      <c r="E38" s="20"/>
      <c r="F38" s="20"/>
      <c r="G38" s="20"/>
      <c r="H38" s="21"/>
    </row>
    <row r="39" spans="1:8" x14ac:dyDescent="0.25">
      <c r="A39" s="20"/>
      <c r="B39" s="20"/>
      <c r="C39" s="20"/>
      <c r="D39" s="20"/>
      <c r="E39" s="20"/>
      <c r="F39" s="20"/>
      <c r="G39" s="20"/>
      <c r="H39" s="21"/>
    </row>
    <row r="40" spans="1:8" ht="30.75" thickBot="1" x14ac:dyDescent="0.3">
      <c r="B40" s="14" t="s">
        <v>107</v>
      </c>
      <c r="C40" s="15"/>
    </row>
    <row r="41" spans="1:8" ht="31.5" thickTop="1" thickBot="1" x14ac:dyDescent="0.3">
      <c r="A41" s="16" t="s">
        <v>0</v>
      </c>
      <c r="B41" s="17" t="s">
        <v>2</v>
      </c>
      <c r="C41" s="18" t="s">
        <v>70</v>
      </c>
      <c r="D41" s="17" t="s">
        <v>63</v>
      </c>
    </row>
    <row r="42" spans="1:8" ht="15.75" thickTop="1" x14ac:dyDescent="0.25">
      <c r="A42" s="20">
        <v>1</v>
      </c>
      <c r="B42" s="20" t="s">
        <v>4</v>
      </c>
      <c r="C42" s="20">
        <f>SUMIF(Table3[[#All],[Column4]], Table26[[#This Row],[Column2]], Table3[[#All],[Column10]])</f>
        <v>5699</v>
      </c>
      <c r="D42" s="21">
        <v>1</v>
      </c>
    </row>
    <row r="43" spans="1:8" x14ac:dyDescent="0.25">
      <c r="A43" s="20">
        <v>2</v>
      </c>
      <c r="B43" s="20" t="s">
        <v>81</v>
      </c>
      <c r="C43" s="20">
        <f>SUMIF(Table3[[#All],[Column4]], Table26[[#This Row],[Column2]], Table3[[#All],[Column10]])</f>
        <v>1593.5</v>
      </c>
      <c r="D43" s="21">
        <v>2</v>
      </c>
    </row>
    <row r="44" spans="1:8" x14ac:dyDescent="0.25">
      <c r="A44" s="20">
        <v>3</v>
      </c>
      <c r="B44" s="20" t="s">
        <v>112</v>
      </c>
      <c r="C44" s="20">
        <f>SUMIF(Table3[[#All],[Column4]], Table26[[#This Row],[Column2]], Table3[[#All],[Column10]])</f>
        <v>1315</v>
      </c>
      <c r="D44" s="21">
        <v>3</v>
      </c>
    </row>
    <row r="45" spans="1:8" x14ac:dyDescent="0.25">
      <c r="A45" s="20">
        <v>4</v>
      </c>
      <c r="B45" s="20" t="s">
        <v>23</v>
      </c>
      <c r="C45" s="20">
        <f>SUMIF(Table3[[#All],[Column4]], Table26[[#This Row],[Column2]], Table3[[#All],[Column10]])</f>
        <v>694</v>
      </c>
      <c r="D45" s="21">
        <v>4</v>
      </c>
    </row>
    <row r="46" spans="1:8" x14ac:dyDescent="0.25">
      <c r="A46" s="20">
        <v>5</v>
      </c>
      <c r="B46" s="20" t="s">
        <v>8</v>
      </c>
      <c r="C46" s="20">
        <f>SUMIF(Table3[[#All],[Column4]], Table26[[#This Row],[Column2]], Table3[[#All],[Column10]])</f>
        <v>274</v>
      </c>
      <c r="D46" s="21">
        <v>5</v>
      </c>
    </row>
    <row r="47" spans="1:8" x14ac:dyDescent="0.25">
      <c r="A47" s="20">
        <v>6</v>
      </c>
      <c r="B47" s="20" t="s">
        <v>18</v>
      </c>
      <c r="C47" s="20">
        <f>SUMIF(Table3[[#All],[Column4]], Table26[[#This Row],[Column2]], Table3[[#All],[Column10]])</f>
        <v>173</v>
      </c>
      <c r="D47" s="21">
        <v>6</v>
      </c>
    </row>
    <row r="50" spans="2:5" x14ac:dyDescent="0.25">
      <c r="B50" s="9" t="s">
        <v>113</v>
      </c>
      <c r="D50" s="9" t="s">
        <v>67</v>
      </c>
      <c r="E50" s="9"/>
    </row>
    <row r="51" spans="2:5" x14ac:dyDescent="0.25">
      <c r="B51" s="9" t="s">
        <v>114</v>
      </c>
      <c r="D51" s="9" t="s">
        <v>66</v>
      </c>
      <c r="E51" s="9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B47" sqref="B47"/>
    </sheetView>
  </sheetViews>
  <sheetFormatPr defaultRowHeight="15" x14ac:dyDescent="0.25"/>
  <cols>
    <col min="1" max="1" width="5.85546875" customWidth="1"/>
    <col min="2" max="2" width="22.5703125" customWidth="1"/>
    <col min="3" max="3" width="28.5703125" customWidth="1"/>
    <col min="4" max="4" width="10.42578125" customWidth="1"/>
    <col min="9" max="9" width="6.5703125" customWidth="1"/>
  </cols>
  <sheetData>
    <row r="1" spans="1:11" x14ac:dyDescent="0.25">
      <c r="B1" s="9" t="s">
        <v>64</v>
      </c>
    </row>
    <row r="3" spans="1:11" x14ac:dyDescent="0.25">
      <c r="C3" s="9" t="s">
        <v>148</v>
      </c>
    </row>
    <row r="5" spans="1:11" ht="16.5" thickBot="1" x14ac:dyDescent="0.3">
      <c r="B5" s="1" t="s">
        <v>65</v>
      </c>
    </row>
    <row r="6" spans="1:11" ht="30.75" thickTop="1" x14ac:dyDescent="0.25">
      <c r="A6" s="2" t="s">
        <v>0</v>
      </c>
      <c r="B6" s="3" t="s">
        <v>1</v>
      </c>
      <c r="C6" s="4" t="s">
        <v>2</v>
      </c>
      <c r="D6" s="5" t="s">
        <v>144</v>
      </c>
      <c r="E6" s="26" t="s">
        <v>145</v>
      </c>
      <c r="F6" s="5" t="s">
        <v>146</v>
      </c>
      <c r="G6" s="5" t="s">
        <v>147</v>
      </c>
      <c r="H6" s="29" t="s">
        <v>108</v>
      </c>
      <c r="I6" s="30" t="s">
        <v>109</v>
      </c>
    </row>
    <row r="7" spans="1:11" x14ac:dyDescent="0.25">
      <c r="A7" s="34">
        <v>1</v>
      </c>
      <c r="B7" s="34" t="s">
        <v>11</v>
      </c>
      <c r="C7" s="34" t="s">
        <v>6</v>
      </c>
      <c r="D7" s="34">
        <v>375</v>
      </c>
      <c r="E7" s="34">
        <v>650</v>
      </c>
      <c r="F7" s="34">
        <v>150</v>
      </c>
      <c r="G7" s="34">
        <v>450</v>
      </c>
      <c r="H7" s="34">
        <f>SUM(Table1[[#This Row],[Column5]:[Column3]])</f>
        <v>1625</v>
      </c>
      <c r="I7" s="19">
        <v>1</v>
      </c>
    </row>
    <row r="8" spans="1:11" x14ac:dyDescent="0.25">
      <c r="A8" s="34">
        <v>2</v>
      </c>
      <c r="B8" s="34" t="s">
        <v>115</v>
      </c>
      <c r="C8" s="34" t="s">
        <v>116</v>
      </c>
      <c r="D8" s="34"/>
      <c r="E8" s="34">
        <v>150</v>
      </c>
      <c r="F8" s="34"/>
      <c r="G8" s="34">
        <v>1125</v>
      </c>
      <c r="H8" s="34">
        <f>SUM(Table1[[#This Row],[Column5]:[Column3]])</f>
        <v>1275</v>
      </c>
      <c r="I8" s="19">
        <v>2</v>
      </c>
    </row>
    <row r="9" spans="1:11" x14ac:dyDescent="0.25">
      <c r="A9" s="34">
        <v>3</v>
      </c>
      <c r="B9" s="34" t="s">
        <v>117</v>
      </c>
      <c r="C9" s="34" t="s">
        <v>118</v>
      </c>
      <c r="D9" s="34">
        <v>393</v>
      </c>
      <c r="E9" s="34">
        <v>310</v>
      </c>
      <c r="F9" s="34"/>
      <c r="G9" s="34"/>
      <c r="H9" s="34">
        <f>SUM(Table1[[#This Row],[Column5]:[Column3]])</f>
        <v>703</v>
      </c>
      <c r="I9" s="19">
        <v>3</v>
      </c>
    </row>
    <row r="10" spans="1:11" x14ac:dyDescent="0.25">
      <c r="A10" s="34">
        <v>4</v>
      </c>
      <c r="B10" s="34" t="s">
        <v>119</v>
      </c>
      <c r="C10" s="34" t="s">
        <v>18</v>
      </c>
      <c r="D10" s="34">
        <v>321</v>
      </c>
      <c r="E10" s="34">
        <v>90</v>
      </c>
      <c r="F10" s="34"/>
      <c r="G10" s="34"/>
      <c r="H10" s="34">
        <f>SUM(Table1[[#This Row],[Column5]:[Column3]])</f>
        <v>411</v>
      </c>
      <c r="I10" s="19">
        <v>4</v>
      </c>
    </row>
    <row r="11" spans="1:11" x14ac:dyDescent="0.25">
      <c r="A11" s="34">
        <v>5</v>
      </c>
      <c r="B11" s="34" t="s">
        <v>120</v>
      </c>
      <c r="C11" s="34" t="s">
        <v>18</v>
      </c>
      <c r="D11" s="34">
        <v>215</v>
      </c>
      <c r="E11" s="34">
        <v>125</v>
      </c>
      <c r="F11" s="34">
        <v>50</v>
      </c>
      <c r="G11" s="34"/>
      <c r="H11" s="34">
        <f>SUM(Table1[[#This Row],[Column5]:[Column3]])</f>
        <v>390</v>
      </c>
      <c r="I11" s="19">
        <v>5</v>
      </c>
      <c r="K11" s="6"/>
    </row>
    <row r="12" spans="1:11" x14ac:dyDescent="0.25">
      <c r="A12" s="34">
        <v>6</v>
      </c>
      <c r="B12" s="34" t="s">
        <v>122</v>
      </c>
      <c r="C12" s="34" t="s">
        <v>116</v>
      </c>
      <c r="D12" s="34"/>
      <c r="E12" s="34">
        <v>305</v>
      </c>
      <c r="F12" s="34"/>
      <c r="G12" s="34"/>
      <c r="H12" s="34">
        <f>SUM(Table1[[#This Row],[Column5]:[Column3]])</f>
        <v>305</v>
      </c>
      <c r="I12" s="19">
        <v>6</v>
      </c>
      <c r="K12" s="6"/>
    </row>
    <row r="13" spans="1:11" x14ac:dyDescent="0.25">
      <c r="A13" s="34">
        <v>7</v>
      </c>
      <c r="B13" s="34" t="s">
        <v>123</v>
      </c>
      <c r="C13" s="34" t="s">
        <v>116</v>
      </c>
      <c r="D13" s="34"/>
      <c r="E13" s="34">
        <v>301</v>
      </c>
      <c r="F13" s="34"/>
      <c r="G13" s="34"/>
      <c r="H13" s="34">
        <f>SUM(Table1[[#This Row],[Column5]:[Column3]])</f>
        <v>301</v>
      </c>
      <c r="I13" s="19">
        <v>7</v>
      </c>
    </row>
    <row r="14" spans="1:11" x14ac:dyDescent="0.25">
      <c r="A14" s="34">
        <v>8</v>
      </c>
      <c r="B14" s="34" t="s">
        <v>124</v>
      </c>
      <c r="C14" s="34" t="s">
        <v>125</v>
      </c>
      <c r="D14" s="34">
        <v>175</v>
      </c>
      <c r="E14" s="34"/>
      <c r="F14" s="34">
        <v>120</v>
      </c>
      <c r="G14" s="34"/>
      <c r="H14" s="34">
        <f>SUM(Table1[[#This Row],[Column5]:[Column3]])</f>
        <v>295</v>
      </c>
      <c r="I14" s="19">
        <v>8</v>
      </c>
    </row>
    <row r="15" spans="1:11" x14ac:dyDescent="0.25">
      <c r="A15" s="34">
        <v>9</v>
      </c>
      <c r="B15" s="34" t="s">
        <v>19</v>
      </c>
      <c r="C15" s="34" t="s">
        <v>6</v>
      </c>
      <c r="D15" s="34">
        <v>66</v>
      </c>
      <c r="E15" s="34">
        <v>98</v>
      </c>
      <c r="F15" s="34">
        <v>95</v>
      </c>
      <c r="G15" s="34"/>
      <c r="H15" s="34">
        <f>SUM(Table1[[#This Row],[Column5]:[Column3]])</f>
        <v>259</v>
      </c>
      <c r="I15" s="19">
        <v>9</v>
      </c>
    </row>
    <row r="16" spans="1:11" x14ac:dyDescent="0.25">
      <c r="A16" s="34">
        <v>10</v>
      </c>
      <c r="B16" s="34" t="s">
        <v>20</v>
      </c>
      <c r="C16" s="34" t="s">
        <v>4</v>
      </c>
      <c r="D16" s="34">
        <v>225</v>
      </c>
      <c r="E16" s="34"/>
      <c r="F16" s="34"/>
      <c r="G16" s="34"/>
      <c r="H16" s="34">
        <f>SUM(Table1[[#This Row],[Column5]:[Column3]])</f>
        <v>225</v>
      </c>
      <c r="I16" s="19">
        <v>10</v>
      </c>
    </row>
    <row r="17" spans="1:9" x14ac:dyDescent="0.25">
      <c r="A17" s="31">
        <v>11</v>
      </c>
      <c r="B17" s="31" t="s">
        <v>129</v>
      </c>
      <c r="C17" s="31" t="s">
        <v>18</v>
      </c>
      <c r="D17" s="31"/>
      <c r="E17" s="31"/>
      <c r="F17" s="31">
        <v>205</v>
      </c>
      <c r="G17" s="31"/>
      <c r="H17" s="31">
        <f>SUM(Table1[[#This Row],[Column5]:[Column3]])</f>
        <v>205</v>
      </c>
      <c r="I17" s="32">
        <v>11</v>
      </c>
    </row>
    <row r="18" spans="1:9" x14ac:dyDescent="0.25">
      <c r="A18" s="31">
        <v>12</v>
      </c>
      <c r="B18" s="31" t="s">
        <v>130</v>
      </c>
      <c r="C18" s="31" t="s">
        <v>116</v>
      </c>
      <c r="D18" s="31"/>
      <c r="E18" s="31"/>
      <c r="F18" s="31">
        <v>200</v>
      </c>
      <c r="G18" s="31"/>
      <c r="H18" s="31">
        <f>SUM(Table1[[#This Row],[Column5]:[Column3]])</f>
        <v>200</v>
      </c>
      <c r="I18" s="32">
        <v>12</v>
      </c>
    </row>
    <row r="19" spans="1:9" x14ac:dyDescent="0.25">
      <c r="A19" s="31">
        <v>13</v>
      </c>
      <c r="B19" s="31" t="s">
        <v>3</v>
      </c>
      <c r="C19" s="31" t="s">
        <v>4</v>
      </c>
      <c r="D19" s="31">
        <v>175</v>
      </c>
      <c r="E19" s="31"/>
      <c r="F19" s="31"/>
      <c r="G19" s="31"/>
      <c r="H19" s="31">
        <f>SUM(Table1[[#This Row],[Column5]:[Column3]])</f>
        <v>175</v>
      </c>
      <c r="I19" s="32">
        <v>13</v>
      </c>
    </row>
    <row r="20" spans="1:9" x14ac:dyDescent="0.25">
      <c r="A20" s="31">
        <v>14</v>
      </c>
      <c r="B20" s="31" t="s">
        <v>132</v>
      </c>
      <c r="C20" s="31" t="s">
        <v>18</v>
      </c>
      <c r="D20" s="31">
        <v>126</v>
      </c>
      <c r="E20" s="31">
        <v>18</v>
      </c>
      <c r="F20" s="31"/>
      <c r="G20" s="31"/>
      <c r="H20" s="31">
        <f>SUM(Table1[[#This Row],[Column5]:[Column3]])</f>
        <v>144</v>
      </c>
      <c r="I20" s="32">
        <v>14</v>
      </c>
    </row>
    <row r="21" spans="1:9" x14ac:dyDescent="0.25">
      <c r="A21" s="31">
        <v>15</v>
      </c>
      <c r="B21" s="31" t="s">
        <v>133</v>
      </c>
      <c r="C21" s="31" t="s">
        <v>18</v>
      </c>
      <c r="D21" s="31">
        <v>84</v>
      </c>
      <c r="E21" s="31"/>
      <c r="F21" s="31">
        <v>50</v>
      </c>
      <c r="G21" s="31"/>
      <c r="H21" s="31">
        <f>SUM(Table1[[#This Row],[Column5]:[Column3]])</f>
        <v>134</v>
      </c>
      <c r="I21" s="32">
        <v>15</v>
      </c>
    </row>
    <row r="22" spans="1:9" x14ac:dyDescent="0.25">
      <c r="A22" s="31">
        <v>16</v>
      </c>
      <c r="B22" s="31" t="s">
        <v>135</v>
      </c>
      <c r="C22" s="31" t="s">
        <v>116</v>
      </c>
      <c r="D22" s="31"/>
      <c r="E22" s="31"/>
      <c r="F22" s="31">
        <v>118</v>
      </c>
      <c r="G22" s="31"/>
      <c r="H22" s="31">
        <f>SUM(Table1[[#This Row],[Column5]:[Column3]])</f>
        <v>118</v>
      </c>
      <c r="I22" s="32">
        <v>16</v>
      </c>
    </row>
    <row r="23" spans="1:9" x14ac:dyDescent="0.25">
      <c r="A23" s="31">
        <v>17</v>
      </c>
      <c r="B23" s="31" t="s">
        <v>136</v>
      </c>
      <c r="C23" s="31" t="s">
        <v>6</v>
      </c>
      <c r="D23" s="31">
        <v>118</v>
      </c>
      <c r="E23" s="31"/>
      <c r="F23" s="31"/>
      <c r="G23" s="31"/>
      <c r="H23" s="31">
        <f>SUM(Table1[[#This Row],[Column5]:[Column3]])</f>
        <v>118</v>
      </c>
      <c r="I23" s="32">
        <v>16</v>
      </c>
    </row>
    <row r="24" spans="1:9" x14ac:dyDescent="0.25">
      <c r="A24" s="31">
        <v>18</v>
      </c>
      <c r="B24" s="31" t="s">
        <v>137</v>
      </c>
      <c r="C24" s="31" t="s">
        <v>138</v>
      </c>
      <c r="D24" s="31">
        <v>115</v>
      </c>
      <c r="E24" s="31"/>
      <c r="F24" s="31"/>
      <c r="G24" s="31"/>
      <c r="H24" s="31">
        <f>SUM(Table1[[#This Row],[Column5]:[Column3]])</f>
        <v>115</v>
      </c>
      <c r="I24" s="32">
        <v>18</v>
      </c>
    </row>
    <row r="25" spans="1:9" x14ac:dyDescent="0.25">
      <c r="A25" s="31">
        <v>19</v>
      </c>
      <c r="B25" s="31" t="s">
        <v>139</v>
      </c>
      <c r="C25" s="31" t="s">
        <v>116</v>
      </c>
      <c r="D25" s="31"/>
      <c r="E25" s="31">
        <v>106</v>
      </c>
      <c r="F25" s="31"/>
      <c r="G25" s="31"/>
      <c r="H25" s="31">
        <f>SUM(Table1[[#This Row],[Column5]:[Column3]])</f>
        <v>106</v>
      </c>
      <c r="I25" s="32">
        <v>19</v>
      </c>
    </row>
    <row r="26" spans="1:9" x14ac:dyDescent="0.25">
      <c r="A26" s="31">
        <v>20</v>
      </c>
      <c r="B26" s="31" t="s">
        <v>140</v>
      </c>
      <c r="C26" s="31" t="s">
        <v>116</v>
      </c>
      <c r="D26" s="31"/>
      <c r="E26" s="31"/>
      <c r="F26" s="31">
        <v>80</v>
      </c>
      <c r="G26" s="31"/>
      <c r="H26" s="31">
        <f>SUM(Table1[[#This Row],[Column5]:[Column3]])</f>
        <v>80</v>
      </c>
      <c r="I26" s="32">
        <v>20</v>
      </c>
    </row>
    <row r="27" spans="1:9" x14ac:dyDescent="0.25">
      <c r="A27" s="31">
        <v>21</v>
      </c>
      <c r="B27" s="31" t="s">
        <v>141</v>
      </c>
      <c r="C27" s="31" t="s">
        <v>116</v>
      </c>
      <c r="D27" s="31"/>
      <c r="E27" s="31"/>
      <c r="F27" s="31">
        <v>70</v>
      </c>
      <c r="G27" s="31"/>
      <c r="H27" s="31">
        <f>SUM(Table1[[#This Row],[Column5]:[Column3]])</f>
        <v>70</v>
      </c>
      <c r="I27" s="32">
        <v>21</v>
      </c>
    </row>
    <row r="28" spans="1:9" x14ac:dyDescent="0.25">
      <c r="A28" s="31">
        <v>22</v>
      </c>
      <c r="B28" s="31" t="s">
        <v>142</v>
      </c>
      <c r="C28" s="31" t="s">
        <v>128</v>
      </c>
      <c r="D28" s="31"/>
      <c r="E28" s="31"/>
      <c r="F28" s="31">
        <v>30</v>
      </c>
      <c r="G28" s="31"/>
      <c r="H28" s="31">
        <f>SUM(Table1[[#This Row],[Column5]:[Column3]])</f>
        <v>30</v>
      </c>
      <c r="I28" s="32">
        <v>22</v>
      </c>
    </row>
    <row r="29" spans="1:9" x14ac:dyDescent="0.25">
      <c r="A29" s="31">
        <v>23</v>
      </c>
      <c r="B29" s="33" t="s">
        <v>143</v>
      </c>
      <c r="C29" s="33" t="s">
        <v>138</v>
      </c>
      <c r="D29" s="33"/>
      <c r="E29" s="33">
        <v>20</v>
      </c>
      <c r="F29" s="33"/>
      <c r="G29" s="33"/>
      <c r="H29" s="33">
        <f>SUM(Table1[[#This Row],[Column5]:[Column3]])</f>
        <v>20</v>
      </c>
      <c r="I29" s="32">
        <v>23</v>
      </c>
    </row>
    <row r="31" spans="1:9" ht="30.75" thickBot="1" x14ac:dyDescent="0.3">
      <c r="B31" s="14" t="s">
        <v>69</v>
      </c>
      <c r="C31" s="15"/>
    </row>
    <row r="32" spans="1:9" ht="31.5" thickTop="1" thickBot="1" x14ac:dyDescent="0.3">
      <c r="A32" s="16" t="s">
        <v>0</v>
      </c>
      <c r="B32" s="17" t="s">
        <v>2</v>
      </c>
      <c r="C32" s="18" t="s">
        <v>70</v>
      </c>
      <c r="D32" s="17"/>
    </row>
    <row r="33" spans="1:5" ht="15.75" thickTop="1" x14ac:dyDescent="0.25">
      <c r="A33" s="20">
        <v>1</v>
      </c>
      <c r="B33" s="20" t="s">
        <v>116</v>
      </c>
      <c r="C33" s="20">
        <f>SUMIF(Table1[[#All],[Column4]], Table27[[#This Row],[Column2]], Table1[[#All],[Column13]])</f>
        <v>2455</v>
      </c>
      <c r="D33" s="21">
        <v>1</v>
      </c>
    </row>
    <row r="34" spans="1:5" x14ac:dyDescent="0.25">
      <c r="A34" s="20">
        <v>2</v>
      </c>
      <c r="B34" s="20" t="s">
        <v>6</v>
      </c>
      <c r="C34" s="20">
        <f>SUMIF(Table1[[#All],[Column4]], Table27[[#This Row],[Column2]], Table1[[#All],[Column13]])</f>
        <v>2002</v>
      </c>
      <c r="D34" s="21">
        <v>2</v>
      </c>
    </row>
    <row r="35" spans="1:5" x14ac:dyDescent="0.25">
      <c r="A35" s="20">
        <v>3</v>
      </c>
      <c r="B35" s="20" t="s">
        <v>18</v>
      </c>
      <c r="C35" s="20">
        <f>SUMIF(Table1[[#All],[Column4]], Table27[[#This Row],[Column2]], Table1[[#All],[Column13]])</f>
        <v>1284</v>
      </c>
      <c r="D35" s="21">
        <v>3</v>
      </c>
    </row>
    <row r="36" spans="1:5" x14ac:dyDescent="0.25">
      <c r="A36" s="20">
        <v>4</v>
      </c>
      <c r="B36" s="20" t="s">
        <v>118</v>
      </c>
      <c r="C36" s="20">
        <f>SUMIF(Table1[[#All],[Column4]], Table27[[#This Row],[Column2]], Table1[[#All],[Column13]])</f>
        <v>703</v>
      </c>
      <c r="D36" s="21">
        <v>4</v>
      </c>
    </row>
    <row r="37" spans="1:5" x14ac:dyDescent="0.25">
      <c r="A37" s="20">
        <v>5</v>
      </c>
      <c r="B37" s="20" t="s">
        <v>4</v>
      </c>
      <c r="C37" s="20">
        <f>SUMIF(Table1[[#All],[Column4]], Table27[[#This Row],[Column2]], Table1[[#All],[Column13]])</f>
        <v>400</v>
      </c>
      <c r="D37" s="21">
        <v>5</v>
      </c>
    </row>
    <row r="38" spans="1:5" x14ac:dyDescent="0.25">
      <c r="A38" s="20">
        <v>6</v>
      </c>
      <c r="B38" s="20" t="s">
        <v>125</v>
      </c>
      <c r="C38" s="20">
        <f>SUMIF(Table1[[#All],[Column4]], Table27[[#This Row],[Column2]], Table1[[#All],[Column13]])</f>
        <v>295</v>
      </c>
      <c r="D38" s="21">
        <v>6</v>
      </c>
    </row>
    <row r="39" spans="1:5" x14ac:dyDescent="0.25">
      <c r="A39" s="20">
        <v>7</v>
      </c>
      <c r="B39" s="20" t="s">
        <v>138</v>
      </c>
      <c r="C39" s="20">
        <f>SUMIF(Table1[[#All],[Column4]], Table27[[#This Row],[Column2]], Table1[[#All],[Column13]])</f>
        <v>135</v>
      </c>
      <c r="D39" s="21">
        <v>7</v>
      </c>
    </row>
    <row r="40" spans="1:5" x14ac:dyDescent="0.25">
      <c r="A40" s="20">
        <v>8</v>
      </c>
      <c r="B40" s="20" t="s">
        <v>128</v>
      </c>
      <c r="C40" s="20">
        <f>SUMIF(Table1[[#All],[Column4]], Table27[[#This Row],[Column2]], Table1[[#All],[Column13]])</f>
        <v>30</v>
      </c>
      <c r="D40" s="21">
        <v>8</v>
      </c>
    </row>
    <row r="44" spans="1:5" x14ac:dyDescent="0.25">
      <c r="B44" s="9" t="s">
        <v>113</v>
      </c>
      <c r="D44" s="9" t="s">
        <v>67</v>
      </c>
      <c r="E44" s="9"/>
    </row>
    <row r="45" spans="1:5" x14ac:dyDescent="0.25">
      <c r="B45" s="9" t="s">
        <v>114</v>
      </c>
      <c r="D45" s="9" t="s">
        <v>66</v>
      </c>
      <c r="E45" s="9"/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G16" sqref="G16"/>
    </sheetView>
  </sheetViews>
  <sheetFormatPr defaultRowHeight="15" x14ac:dyDescent="0.25"/>
  <cols>
    <col min="1" max="1" width="5.42578125" customWidth="1"/>
    <col min="2" max="2" width="21.5703125" customWidth="1"/>
    <col min="3" max="3" width="20.7109375" customWidth="1"/>
    <col min="4" max="4" width="9.85546875" customWidth="1"/>
    <col min="7" max="7" width="8.5703125" customWidth="1"/>
  </cols>
  <sheetData>
    <row r="2" spans="1:7" x14ac:dyDescent="0.25">
      <c r="B2" s="9" t="s">
        <v>64</v>
      </c>
    </row>
    <row r="4" spans="1:7" x14ac:dyDescent="0.25">
      <c r="C4" s="9" t="s">
        <v>154</v>
      </c>
    </row>
    <row r="6" spans="1:7" ht="16.5" thickBot="1" x14ac:dyDescent="0.3">
      <c r="B6" s="1" t="s">
        <v>111</v>
      </c>
    </row>
    <row r="7" spans="1:7" ht="30.75" thickTop="1" x14ac:dyDescent="0.25">
      <c r="A7" s="2" t="s">
        <v>0</v>
      </c>
      <c r="B7" s="3" t="s">
        <v>1</v>
      </c>
      <c r="C7" s="4" t="s">
        <v>2</v>
      </c>
      <c r="D7" s="5" t="s">
        <v>144</v>
      </c>
      <c r="E7" s="26" t="s">
        <v>152</v>
      </c>
      <c r="F7" s="4" t="s">
        <v>108</v>
      </c>
      <c r="G7" s="4" t="s">
        <v>109</v>
      </c>
    </row>
    <row r="8" spans="1:7" x14ac:dyDescent="0.25">
      <c r="A8" s="38">
        <v>1</v>
      </c>
      <c r="B8" s="38" t="s">
        <v>76</v>
      </c>
      <c r="C8" s="38" t="s">
        <v>112</v>
      </c>
      <c r="D8" s="38">
        <v>450</v>
      </c>
      <c r="E8" s="38">
        <v>275</v>
      </c>
      <c r="F8" s="38">
        <v>725</v>
      </c>
      <c r="G8" s="39">
        <v>1</v>
      </c>
    </row>
    <row r="9" spans="1:7" x14ac:dyDescent="0.25">
      <c r="A9" s="38">
        <v>2</v>
      </c>
      <c r="B9" s="38" t="s">
        <v>150</v>
      </c>
      <c r="C9" s="38" t="s">
        <v>112</v>
      </c>
      <c r="D9" s="38">
        <v>425</v>
      </c>
      <c r="E9" s="38">
        <v>175</v>
      </c>
      <c r="F9" s="38">
        <v>600</v>
      </c>
      <c r="G9" s="39">
        <v>2</v>
      </c>
    </row>
    <row r="10" spans="1:7" x14ac:dyDescent="0.25">
      <c r="A10" s="38">
        <v>3</v>
      </c>
      <c r="B10" s="38" t="s">
        <v>151</v>
      </c>
      <c r="C10" s="38" t="s">
        <v>125</v>
      </c>
      <c r="D10" s="38"/>
      <c r="E10" s="38">
        <v>100</v>
      </c>
      <c r="F10" s="38">
        <v>100</v>
      </c>
      <c r="G10" s="39">
        <v>3</v>
      </c>
    </row>
    <row r="11" spans="1:7" x14ac:dyDescent="0.25">
      <c r="A11" s="38">
        <v>4</v>
      </c>
      <c r="B11" s="38" t="s">
        <v>77</v>
      </c>
      <c r="C11" s="38" t="s">
        <v>112</v>
      </c>
      <c r="D11" s="38"/>
      <c r="E11" s="38">
        <v>75</v>
      </c>
      <c r="F11" s="38">
        <v>75</v>
      </c>
      <c r="G11" s="39">
        <v>4</v>
      </c>
    </row>
    <row r="13" spans="1:7" ht="30.75" thickBot="1" x14ac:dyDescent="0.3">
      <c r="B13" s="14" t="s">
        <v>107</v>
      </c>
      <c r="C13" s="15"/>
    </row>
    <row r="14" spans="1:7" ht="30.75" thickTop="1" x14ac:dyDescent="0.25">
      <c r="A14" s="16" t="s">
        <v>0</v>
      </c>
      <c r="B14" s="35" t="s">
        <v>2</v>
      </c>
      <c r="C14" s="36" t="s">
        <v>70</v>
      </c>
      <c r="D14" s="35" t="s">
        <v>63</v>
      </c>
    </row>
    <row r="15" spans="1:7" x14ac:dyDescent="0.25">
      <c r="A15" s="7">
        <v>1</v>
      </c>
      <c r="B15" s="7" t="s">
        <v>138</v>
      </c>
      <c r="C15" s="7">
        <v>1400</v>
      </c>
      <c r="D15" s="37">
        <v>1</v>
      </c>
    </row>
    <row r="16" spans="1:7" x14ac:dyDescent="0.25">
      <c r="A16" s="7">
        <v>2</v>
      </c>
      <c r="B16" s="7" t="s">
        <v>153</v>
      </c>
      <c r="C16" s="7">
        <v>100</v>
      </c>
      <c r="D16" s="37">
        <v>2</v>
      </c>
    </row>
    <row r="17" spans="2:5" x14ac:dyDescent="0.25">
      <c r="D17" s="28"/>
    </row>
    <row r="18" spans="2:5" x14ac:dyDescent="0.25">
      <c r="D18" s="28"/>
    </row>
    <row r="19" spans="2:5" x14ac:dyDescent="0.25">
      <c r="B19" s="9" t="s">
        <v>113</v>
      </c>
      <c r="D19" s="9" t="s">
        <v>67</v>
      </c>
      <c r="E19" s="9"/>
    </row>
    <row r="20" spans="2:5" x14ac:dyDescent="0.25">
      <c r="B20" s="9" t="s">
        <v>114</v>
      </c>
      <c r="D20" s="9" t="s">
        <v>66</v>
      </c>
      <c r="E20" s="9"/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C32" sqref="C32"/>
    </sheetView>
  </sheetViews>
  <sheetFormatPr defaultRowHeight="15" x14ac:dyDescent="0.25"/>
  <cols>
    <col min="1" max="1" width="5.85546875" customWidth="1"/>
    <col min="2" max="2" width="23.5703125" customWidth="1"/>
    <col min="3" max="3" width="25.5703125" customWidth="1"/>
    <col min="4" max="4" width="9.7109375" customWidth="1"/>
  </cols>
  <sheetData>
    <row r="1" spans="1:6" x14ac:dyDescent="0.25">
      <c r="B1" s="9" t="s">
        <v>64</v>
      </c>
    </row>
    <row r="3" spans="1:6" x14ac:dyDescent="0.25">
      <c r="C3" s="9" t="s">
        <v>156</v>
      </c>
    </row>
    <row r="5" spans="1:6" ht="16.5" thickBot="1" x14ac:dyDescent="0.3">
      <c r="B5" s="1" t="s">
        <v>65</v>
      </c>
    </row>
    <row r="6" spans="1:6" ht="30.75" thickTop="1" x14ac:dyDescent="0.25">
      <c r="A6" s="2" t="s">
        <v>0</v>
      </c>
      <c r="B6" s="3" t="s">
        <v>1</v>
      </c>
      <c r="C6" s="4" t="s">
        <v>2</v>
      </c>
      <c r="D6" s="27" t="s">
        <v>155</v>
      </c>
      <c r="E6" s="26" t="s">
        <v>108</v>
      </c>
      <c r="F6" s="27" t="s">
        <v>109</v>
      </c>
    </row>
    <row r="7" spans="1:6" x14ac:dyDescent="0.25">
      <c r="A7" s="24">
        <v>1</v>
      </c>
      <c r="B7" s="24" t="s">
        <v>121</v>
      </c>
      <c r="C7" s="24" t="s">
        <v>6</v>
      </c>
      <c r="D7" s="24">
        <v>375</v>
      </c>
      <c r="E7" s="24">
        <v>375</v>
      </c>
      <c r="F7" s="24">
        <v>1</v>
      </c>
    </row>
    <row r="8" spans="1:6" x14ac:dyDescent="0.25">
      <c r="A8" s="24">
        <v>2</v>
      </c>
      <c r="B8" s="24" t="s">
        <v>126</v>
      </c>
      <c r="C8" s="24" t="s">
        <v>6</v>
      </c>
      <c r="D8" s="24">
        <v>290</v>
      </c>
      <c r="E8" s="24">
        <v>290</v>
      </c>
      <c r="F8" s="24">
        <v>2</v>
      </c>
    </row>
    <row r="9" spans="1:6" x14ac:dyDescent="0.25">
      <c r="A9" s="24">
        <v>3</v>
      </c>
      <c r="B9" s="24" t="s">
        <v>127</v>
      </c>
      <c r="C9" s="24" t="s">
        <v>128</v>
      </c>
      <c r="D9" s="24">
        <v>240</v>
      </c>
      <c r="E9" s="24">
        <v>240</v>
      </c>
      <c r="F9" s="24">
        <v>3</v>
      </c>
    </row>
    <row r="10" spans="1:6" x14ac:dyDescent="0.25">
      <c r="A10" s="24">
        <v>4</v>
      </c>
      <c r="B10" s="24" t="s">
        <v>131</v>
      </c>
      <c r="C10" s="24" t="s">
        <v>6</v>
      </c>
      <c r="D10" s="24">
        <v>150</v>
      </c>
      <c r="E10" s="24">
        <v>150</v>
      </c>
      <c r="F10" s="24">
        <v>4</v>
      </c>
    </row>
    <row r="11" spans="1:6" x14ac:dyDescent="0.25">
      <c r="A11" s="24">
        <v>5</v>
      </c>
      <c r="B11" s="24" t="s">
        <v>134</v>
      </c>
      <c r="C11" s="24" t="s">
        <v>18</v>
      </c>
      <c r="D11" s="24">
        <v>120</v>
      </c>
      <c r="E11" s="24">
        <v>120</v>
      </c>
      <c r="F11" s="24">
        <v>5</v>
      </c>
    </row>
    <row r="12" spans="1:6" x14ac:dyDescent="0.25">
      <c r="A12" s="24">
        <v>6</v>
      </c>
      <c r="B12" s="24" t="s">
        <v>11</v>
      </c>
      <c r="C12" s="24" t="s">
        <v>6</v>
      </c>
      <c r="D12" s="24">
        <v>50</v>
      </c>
      <c r="E12" s="24">
        <f>SUM(D12)</f>
        <v>50</v>
      </c>
      <c r="F12" s="24">
        <v>6</v>
      </c>
    </row>
    <row r="13" spans="1:6" x14ac:dyDescent="0.25">
      <c r="A13" s="24">
        <v>7</v>
      </c>
      <c r="B13" s="24" t="s">
        <v>27</v>
      </c>
      <c r="C13" s="24" t="s">
        <v>6</v>
      </c>
      <c r="D13" s="24">
        <v>38</v>
      </c>
      <c r="E13" s="24">
        <v>38</v>
      </c>
      <c r="F13" s="24">
        <v>7</v>
      </c>
    </row>
    <row r="16" spans="1:6" ht="30.75" thickBot="1" x14ac:dyDescent="0.3">
      <c r="B16" s="14" t="s">
        <v>69</v>
      </c>
      <c r="C16" s="15"/>
    </row>
    <row r="17" spans="1:5" ht="31.5" thickTop="1" thickBot="1" x14ac:dyDescent="0.3">
      <c r="A17" s="16" t="s">
        <v>0</v>
      </c>
      <c r="B17" s="17" t="s">
        <v>2</v>
      </c>
      <c r="C17" s="18" t="s">
        <v>70</v>
      </c>
      <c r="D17" s="17" t="s">
        <v>63</v>
      </c>
    </row>
    <row r="18" spans="1:5" ht="15.75" thickTop="1" x14ac:dyDescent="0.25">
      <c r="A18" s="20">
        <v>1</v>
      </c>
      <c r="B18" s="20" t="s">
        <v>6</v>
      </c>
      <c r="C18" s="20">
        <f t="shared" ref="C18" si="0">SUM(D7, D8, D10, D12, D13)</f>
        <v>903</v>
      </c>
      <c r="D18" s="21">
        <v>1</v>
      </c>
    </row>
    <row r="19" spans="1:5" x14ac:dyDescent="0.25">
      <c r="A19" s="20">
        <v>2</v>
      </c>
      <c r="B19" s="20" t="s">
        <v>157</v>
      </c>
      <c r="C19" s="20">
        <v>240</v>
      </c>
      <c r="D19" s="21">
        <v>2</v>
      </c>
    </row>
    <row r="20" spans="1:5" x14ac:dyDescent="0.25">
      <c r="A20" s="20">
        <v>3</v>
      </c>
      <c r="B20" s="20" t="s">
        <v>18</v>
      </c>
      <c r="C20" s="20">
        <v>120</v>
      </c>
      <c r="D20" s="21">
        <v>3</v>
      </c>
    </row>
    <row r="23" spans="1:5" x14ac:dyDescent="0.25">
      <c r="B23" s="9" t="s">
        <v>113</v>
      </c>
      <c r="D23" s="9" t="s">
        <v>67</v>
      </c>
      <c r="E23" s="9"/>
    </row>
    <row r="24" spans="1:5" x14ac:dyDescent="0.25">
      <c r="B24" s="9" t="s">
        <v>114</v>
      </c>
      <c r="D24" s="9" t="s">
        <v>66</v>
      </c>
      <c r="E24" s="9"/>
    </row>
  </sheetData>
  <sortState ref="A3:F9">
    <sortCondition descending="1" ref="E3:E9"/>
  </sortState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I16" sqref="I16"/>
    </sheetView>
  </sheetViews>
  <sheetFormatPr defaultRowHeight="15" x14ac:dyDescent="0.25"/>
  <cols>
    <col min="1" max="1" width="5.7109375" customWidth="1"/>
    <col min="2" max="2" width="22.140625" customWidth="1"/>
    <col min="3" max="3" width="21.28515625" customWidth="1"/>
  </cols>
  <sheetData>
    <row r="1" spans="1:6" ht="16.5" thickBot="1" x14ac:dyDescent="0.3">
      <c r="B1" s="1" t="s">
        <v>149</v>
      </c>
    </row>
    <row r="2" spans="1:6" ht="30.75" thickTop="1" x14ac:dyDescent="0.25">
      <c r="A2" s="2" t="s">
        <v>0</v>
      </c>
      <c r="B2" s="3" t="s">
        <v>1</v>
      </c>
      <c r="C2" s="4" t="s">
        <v>2</v>
      </c>
      <c r="D2" s="27" t="s">
        <v>158</v>
      </c>
      <c r="E2" s="5" t="s">
        <v>108</v>
      </c>
      <c r="F2" s="27" t="s">
        <v>109</v>
      </c>
    </row>
    <row r="3" spans="1:6" x14ac:dyDescent="0.25">
      <c r="A3" s="24">
        <v>1</v>
      </c>
      <c r="B3" s="24" t="s">
        <v>78</v>
      </c>
      <c r="C3" s="24" t="s">
        <v>138</v>
      </c>
      <c r="D3" s="24">
        <v>375</v>
      </c>
      <c r="E3" s="24">
        <v>375</v>
      </c>
      <c r="F3" s="24">
        <v>1</v>
      </c>
    </row>
    <row r="4" spans="1:6" x14ac:dyDescent="0.25">
      <c r="A4" s="24">
        <v>2</v>
      </c>
      <c r="B4" s="24" t="s">
        <v>76</v>
      </c>
      <c r="C4" s="24" t="s">
        <v>138</v>
      </c>
      <c r="D4" s="24">
        <v>315</v>
      </c>
      <c r="E4" s="24">
        <v>315</v>
      </c>
      <c r="F4" s="24">
        <v>2</v>
      </c>
    </row>
    <row r="5" spans="1:6" x14ac:dyDescent="0.25">
      <c r="A5" s="24">
        <v>3</v>
      </c>
      <c r="B5" s="24" t="s">
        <v>77</v>
      </c>
      <c r="C5" s="24" t="s">
        <v>138</v>
      </c>
      <c r="D5" s="24">
        <v>200</v>
      </c>
      <c r="E5" s="24">
        <v>200</v>
      </c>
      <c r="F5" s="24">
        <v>3</v>
      </c>
    </row>
    <row r="6" spans="1:6" x14ac:dyDescent="0.25">
      <c r="A6" s="24">
        <v>4</v>
      </c>
      <c r="B6" s="24" t="s">
        <v>150</v>
      </c>
      <c r="C6" s="24" t="s">
        <v>138</v>
      </c>
      <c r="D6" s="24">
        <v>160</v>
      </c>
      <c r="E6" s="24">
        <v>160</v>
      </c>
      <c r="F6" s="24">
        <v>4</v>
      </c>
    </row>
    <row r="9" spans="1:6" x14ac:dyDescent="0.25">
      <c r="B9" s="9" t="s">
        <v>113</v>
      </c>
      <c r="D9" s="9" t="s">
        <v>67</v>
      </c>
      <c r="E9" s="9"/>
    </row>
    <row r="10" spans="1:6" x14ac:dyDescent="0.25">
      <c r="B10" s="9" t="s">
        <v>114</v>
      </c>
      <c r="D10" s="9" t="s">
        <v>66</v>
      </c>
      <c r="E10" s="9"/>
    </row>
  </sheetData>
  <sortState ref="A3:E6">
    <sortCondition descending="1" ref="E3:E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 Primii 10 sportivi sen.-C1-C8</vt:lpstr>
      <vt:lpstr>Primii 10 sportivi jun.C1-C8</vt:lpstr>
      <vt:lpstr>Primii 10 sportivi sen.evolutie</vt:lpstr>
      <vt:lpstr>Primii 10 sportivi jun.evolutie</vt:lpstr>
      <vt:lpstr>Sheet1</vt:lpstr>
      <vt:lpstr>Primii 10 sportivi sen.veliere</vt:lpstr>
      <vt:lpstr>Primii 10 sportivi jun.veliere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FRMd</dc:creator>
  <cp:lastModifiedBy>Ioana</cp:lastModifiedBy>
  <dcterms:created xsi:type="dcterms:W3CDTF">2016-11-23T05:40:29Z</dcterms:created>
  <dcterms:modified xsi:type="dcterms:W3CDTF">2016-11-30T10:06:01Z</dcterms:modified>
</cp:coreProperties>
</file>